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135" windowHeight="9300"/>
  </bookViews>
  <sheets>
    <sheet name="1 pr." sheetId="5" r:id="rId1"/>
    <sheet name="Lapas2" sheetId="2" r:id="rId2"/>
    <sheet name="Lapas3" sheetId="3" r:id="rId3"/>
  </sheets>
  <definedNames>
    <definedName name="_xlnm.Print_Area" localSheetId="0">'1 pr.'!$A$1:$U$63</definedName>
    <definedName name="_xlnm.Print_Titles" localSheetId="0">'1 pr.'!$8:$10</definedName>
  </definedNames>
  <calcPr calcId="125725"/>
</workbook>
</file>

<file path=xl/calcChain.xml><?xml version="1.0" encoding="utf-8"?>
<calcChain xmlns="http://schemas.openxmlformats.org/spreadsheetml/2006/main">
  <c r="I67" i="5"/>
  <c r="J67"/>
  <c r="K67"/>
  <c r="L67"/>
  <c r="M67"/>
  <c r="N67"/>
  <c r="O67"/>
  <c r="P67"/>
  <c r="Q67"/>
  <c r="H67"/>
  <c r="I74"/>
  <c r="J74"/>
  <c r="K74"/>
  <c r="L74"/>
  <c r="M74"/>
  <c r="N74"/>
  <c r="O74"/>
  <c r="P74"/>
  <c r="Q74"/>
  <c r="H74"/>
  <c r="I69"/>
  <c r="J69"/>
  <c r="K69"/>
  <c r="L69"/>
  <c r="M69"/>
  <c r="N69"/>
  <c r="O69"/>
  <c r="P69"/>
  <c r="Q69"/>
  <c r="H69"/>
  <c r="I73"/>
  <c r="J73"/>
  <c r="K73"/>
  <c r="L73"/>
  <c r="M73"/>
  <c r="N73"/>
  <c r="O73"/>
  <c r="P73"/>
  <c r="Q73"/>
  <c r="I68"/>
  <c r="J68"/>
  <c r="K68"/>
  <c r="L68"/>
  <c r="M68"/>
  <c r="N68"/>
  <c r="O68"/>
  <c r="P68"/>
  <c r="Q68"/>
  <c r="H73"/>
  <c r="H68"/>
  <c r="I72"/>
  <c r="J72"/>
  <c r="K72"/>
  <c r="L72"/>
  <c r="M72"/>
  <c r="N72"/>
  <c r="O72"/>
  <c r="P72"/>
  <c r="Q72"/>
  <c r="H72"/>
  <c r="K42"/>
  <c r="J42"/>
  <c r="I42"/>
  <c r="H42"/>
  <c r="H48"/>
  <c r="H22"/>
  <c r="Q48"/>
  <c r="P48"/>
  <c r="O48"/>
  <c r="N48"/>
  <c r="M48"/>
  <c r="L48"/>
  <c r="K48"/>
  <c r="J48"/>
  <c r="I48"/>
  <c r="Q46"/>
  <c r="P46"/>
  <c r="O46"/>
  <c r="O49" s="1"/>
  <c r="N46"/>
  <c r="M46"/>
  <c r="M49" s="1"/>
  <c r="L46"/>
  <c r="K46"/>
  <c r="J46"/>
  <c r="I46"/>
  <c r="H46"/>
  <c r="Q16"/>
  <c r="P16"/>
  <c r="L44"/>
  <c r="M44"/>
  <c r="N44"/>
  <c r="O44"/>
  <c r="L27"/>
  <c r="M27"/>
  <c r="N27"/>
  <c r="O27"/>
  <c r="L25"/>
  <c r="M25"/>
  <c r="N25"/>
  <c r="O25"/>
  <c r="L22"/>
  <c r="M22"/>
  <c r="N22"/>
  <c r="O22"/>
  <c r="L16"/>
  <c r="L49" s="1"/>
  <c r="M16"/>
  <c r="N16"/>
  <c r="N49" s="1"/>
  <c r="O16"/>
  <c r="Q44"/>
  <c r="P44"/>
  <c r="K44"/>
  <c r="J44"/>
  <c r="I44"/>
  <c r="H44"/>
  <c r="I70"/>
  <c r="J70"/>
  <c r="K70"/>
  <c r="L70"/>
  <c r="M70"/>
  <c r="N70"/>
  <c r="O70"/>
  <c r="P70"/>
  <c r="Q70"/>
  <c r="I37"/>
  <c r="J37"/>
  <c r="K37"/>
  <c r="L37"/>
  <c r="M37"/>
  <c r="N37"/>
  <c r="O37"/>
  <c r="P37"/>
  <c r="Q37"/>
  <c r="H37"/>
  <c r="L60"/>
  <c r="M60"/>
  <c r="N60"/>
  <c r="O60"/>
  <c r="L58"/>
  <c r="M58"/>
  <c r="N58"/>
  <c r="O58"/>
  <c r="Q60"/>
  <c r="P60"/>
  <c r="K60"/>
  <c r="J60"/>
  <c r="I60"/>
  <c r="H60"/>
  <c r="Q58"/>
  <c r="P58"/>
  <c r="K58"/>
  <c r="J58"/>
  <c r="I58"/>
  <c r="H58"/>
  <c r="Q42"/>
  <c r="P42"/>
  <c r="O42"/>
  <c r="N42"/>
  <c r="M42"/>
  <c r="L42"/>
  <c r="Q35"/>
  <c r="P35"/>
  <c r="O35"/>
  <c r="N35"/>
  <c r="M35"/>
  <c r="L35"/>
  <c r="K35"/>
  <c r="J35"/>
  <c r="I35"/>
  <c r="H35"/>
  <c r="Q32"/>
  <c r="P32"/>
  <c r="O32"/>
  <c r="N32"/>
  <c r="M32"/>
  <c r="L32"/>
  <c r="K32"/>
  <c r="J32"/>
  <c r="I32"/>
  <c r="H32"/>
  <c r="K27"/>
  <c r="J27"/>
  <c r="I27"/>
  <c r="H27"/>
  <c r="K25"/>
  <c r="J25"/>
  <c r="I25"/>
  <c r="H25"/>
  <c r="K22"/>
  <c r="J22"/>
  <c r="I22"/>
  <c r="H16"/>
  <c r="I16"/>
  <c r="J16"/>
  <c r="K16"/>
  <c r="J49" l="1"/>
  <c r="I49"/>
  <c r="K49"/>
  <c r="H49"/>
  <c r="P27"/>
  <c r="Q27"/>
  <c r="P25"/>
  <c r="Q25"/>
  <c r="H70" l="1"/>
  <c r="O55" l="1"/>
  <c r="O61" s="1"/>
  <c r="Q55"/>
  <c r="Q61" s="1"/>
  <c r="I55"/>
  <c r="I61" s="1"/>
  <c r="J55"/>
  <c r="J61" s="1"/>
  <c r="K55"/>
  <c r="K61" s="1"/>
  <c r="L55"/>
  <c r="L61" s="1"/>
  <c r="M55"/>
  <c r="M61" s="1"/>
  <c r="N55"/>
  <c r="N61" s="1"/>
  <c r="P55"/>
  <c r="P61" s="1"/>
  <c r="Q22"/>
  <c r="Q49" s="1"/>
  <c r="P22"/>
  <c r="P49" s="1"/>
  <c r="H55"/>
  <c r="H61" s="1"/>
  <c r="I62" l="1"/>
  <c r="I63" s="1"/>
  <c r="O62"/>
  <c r="O63" s="1"/>
  <c r="H62"/>
  <c r="H63" s="1"/>
  <c r="P75"/>
  <c r="N75"/>
  <c r="Q75"/>
  <c r="O75"/>
  <c r="L75"/>
  <c r="M75"/>
  <c r="K75"/>
  <c r="I75"/>
  <c r="H75"/>
  <c r="J75"/>
  <c r="N62" l="1"/>
  <c r="N63" s="1"/>
  <c r="K62"/>
  <c r="K63" s="1"/>
  <c r="L62"/>
  <c r="L63" s="1"/>
  <c r="M62"/>
  <c r="M63" s="1"/>
  <c r="P62"/>
  <c r="P63" s="1"/>
  <c r="Q62"/>
  <c r="Q63" s="1"/>
  <c r="J62"/>
  <c r="J63" s="1"/>
</calcChain>
</file>

<file path=xl/sharedStrings.xml><?xml version="1.0" encoding="utf-8"?>
<sst xmlns="http://schemas.openxmlformats.org/spreadsheetml/2006/main" count="226" uniqueCount="108">
  <si>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</si>
  <si>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</si>
  <si>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</si>
  <si>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</si>
  <si>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</si>
  <si>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</si>
  <si>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</si>
  <si>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</si>
  <si>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</si>
  <si>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</si>
  <si>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</si>
  <si>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</si>
  <si>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</si>
  <si>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</si>
  <si>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</si>
  <si>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</si>
  <si>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</si>
  <si>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Finansavimo šaltiniai</t>
  </si>
  <si>
    <t>1</t>
  </si>
  <si>
    <t>2</t>
  </si>
  <si>
    <t>5</t>
  </si>
  <si>
    <t>6</t>
  </si>
  <si>
    <t>7</t>
  </si>
  <si>
    <t>-</t>
  </si>
  <si>
    <t>Brandos egzaminų organizavimas ir vykdymas</t>
  </si>
  <si>
    <t>Ikimokyklinių ugdymo įstaigų veiklos organizavimas</t>
  </si>
  <si>
    <t>MK</t>
  </si>
  <si>
    <t>SB</t>
  </si>
  <si>
    <t>SP</t>
  </si>
  <si>
    <t>Mokyklų, kuriose įgyvendinti ugdymo planai, skaičius</t>
  </si>
  <si>
    <t>Neformalųjį ugdymą teikiančių įstaigų, kuriose įgyvendintos neformaliojo ugdymo programos, skaičius</t>
  </si>
  <si>
    <t>Brandos egzaminus laikiusių abiturientų skaičius</t>
  </si>
  <si>
    <t>Ikimokyklinių ugdymo įstaigų ugdytinių skaičius</t>
  </si>
  <si>
    <t>09</t>
  </si>
  <si>
    <t>10</t>
  </si>
  <si>
    <t>Mokyklų, gaunančių finansavimą, skaičius</t>
  </si>
  <si>
    <t>Mokinių socialinė parama (nemokamas maitinimas)</t>
  </si>
  <si>
    <t>TIKSLŲ, UŽDAVINIŲ, PRIEMONIŲ ASIGNAVIMŲ IR PRODUKTO VERTINIMO KRITERIJŲ SUVESTINĖ</t>
  </si>
  <si>
    <t>1 Strateginis tikslas. Užtikrinti gyventojams kokybiškas ir prieinamas švietimo, sveikatos apsaugos ir socialinės paramos paslaugas</t>
  </si>
  <si>
    <t>Užtikrinti visuotinį aukštos kokybės švietimo paslaugų prieinamumą savivaldybėje</t>
  </si>
  <si>
    <t>Teikti paramą (psichologinę, pedagoginę ir kt.) savivaldybės mokiniams ir mokytojams</t>
  </si>
  <si>
    <t>Formuoti saugią, visiems bendruomenės nariams prieinamą ir veiksmingą ugdymo aplinką</t>
  </si>
  <si>
    <t>Studijų rėmimo programoje dalyvavusių asmenų skaičius</t>
  </si>
  <si>
    <t>Mokinių, gaunančių nemokamą maitinimą, skaičius</t>
  </si>
  <si>
    <t>Įgyvendintų projektų, didinančių vadybinės ir pedagoginės veiklos kokybę, skaičius</t>
  </si>
  <si>
    <t>Pagalbą gavusių mokinių ir mokytojų skaičius</t>
  </si>
  <si>
    <t>Savivaldybės biudžeto lėšos</t>
  </si>
  <si>
    <t>Mokinio krepšelio lėšos</t>
  </si>
  <si>
    <t>Specialiosios programos lėšos</t>
  </si>
  <si>
    <t>Valstybės deleguotom funkcijom vykdyti</t>
  </si>
  <si>
    <t>SB (deleg)</t>
  </si>
  <si>
    <t>Pavadinimas</t>
  </si>
  <si>
    <t>(savivaldybės, padalinio, įstaigos pavadinimas)</t>
  </si>
  <si>
    <t>UGDYMO KOKYBĖS IR MOKYMOSI APLINKOS UŽTIKRINIMO PROGRAMOS NR. 1</t>
  </si>
  <si>
    <t>1 programa. Ugdymo kokybės ir mokymosi aplinkos užtikrinimo programa</t>
  </si>
  <si>
    <t>STD</t>
  </si>
  <si>
    <t>Valstybės biudžeto speciali tikslinė dotacija</t>
  </si>
  <si>
    <t>BDK</t>
  </si>
  <si>
    <t>Bendrosios dotacijos kompensacija</t>
  </si>
  <si>
    <t>VB</t>
  </si>
  <si>
    <t>Valstybės biudžeto lėšos</t>
  </si>
  <si>
    <t>ES</t>
  </si>
  <si>
    <t>Europos Sąjungos paramos lėšos</t>
  </si>
  <si>
    <t>Neformaliojo ugdymo veilklų įgyvendinimas neformalųjį ugdymą teikiančiose įstaigose</t>
  </si>
  <si>
    <t>Vadybinės ir pedagoginės veiklos kokybės tobulinimas</t>
  </si>
  <si>
    <t>Studijų rėmimas</t>
  </si>
  <si>
    <t xml:space="preserve">09;09 01 01 01 </t>
  </si>
  <si>
    <t>09;09 02 02 01</t>
  </si>
  <si>
    <t>Rajono bendrojo ugdymo  mokyklų aplinkos išlaikymas</t>
  </si>
  <si>
    <t>Ugdymo planų įgyvendinimas Savivaldybės bendrojo ugdymo mokyklose</t>
  </si>
  <si>
    <t>10.1-10.12</t>
  </si>
  <si>
    <t>10.1-10.15</t>
  </si>
  <si>
    <t>10.13-10.15</t>
  </si>
  <si>
    <t>Neformalusis vaikų švietimas</t>
  </si>
  <si>
    <t>10.18-10.21</t>
  </si>
  <si>
    <t>Gabių mokinių rėmimas ir skatinimas</t>
  </si>
  <si>
    <t xml:space="preserve">09 </t>
  </si>
  <si>
    <t>Neformaliame vaikų švietime dalyvavusių asmenų skaičius</t>
  </si>
  <si>
    <t>Paskatintų mokinių skaičius</t>
  </si>
  <si>
    <t>Švietimo pagalbos tarnybos pagalba Savivaldybės ugdymo įstaigų mokiniams ir mokytojams</t>
  </si>
  <si>
    <t>10.16</t>
  </si>
  <si>
    <t>09;09 05 01 01</t>
  </si>
  <si>
    <t>09;09 05 01 03</t>
  </si>
  <si>
    <t>2021-ųjų m. asignavimų projektas</t>
  </si>
  <si>
    <t xml:space="preserve">2021-iesiems m. </t>
  </si>
  <si>
    <t>9</t>
  </si>
  <si>
    <t>11</t>
  </si>
  <si>
    <t>12</t>
  </si>
  <si>
    <t>13</t>
  </si>
  <si>
    <t>14</t>
  </si>
  <si>
    <t>Vaikų socializacija</t>
  </si>
  <si>
    <t>Ugdymo įstaigoms perskistomos mokinio krepšelio lėšos (savivaldybės dalis pagal MK metodiką)</t>
  </si>
  <si>
    <t>Įstaigų, gaunančių finansavimą, skaičius</t>
  </si>
  <si>
    <t>Socializacijos projektuose dalyvavusių mokinių skaičius</t>
  </si>
  <si>
    <t>Mokinių mokymas plaukti</t>
  </si>
  <si>
    <t>Mokymo plaukti programoje dalyvavusių mokinių skaičius</t>
  </si>
  <si>
    <t xml:space="preserve"> </t>
  </si>
  <si>
    <t>ML</t>
  </si>
  <si>
    <t>23</t>
  </si>
  <si>
    <t>22</t>
  </si>
  <si>
    <t>2020-2022 M. PRIENŲ RAJONO SAVIVALDYBĖS</t>
  </si>
  <si>
    <t>2019-ųjų m. asignavimai, Eur</t>
  </si>
  <si>
    <t>2020-ųjų m. asignavimų projektas, Eur</t>
  </si>
  <si>
    <t>2022-ųjų m. asignavimų projektas</t>
  </si>
  <si>
    <t>2020-iesiems m.</t>
  </si>
  <si>
    <t xml:space="preserve">2022-iesiems m. </t>
  </si>
  <si>
    <t>Iš viso:</t>
  </si>
  <si>
    <t xml:space="preserve">PATVIRTINTA
Prienų rajono savivaldybės tarybos
2020  m. sausio 30 d. sprendimu Nr. T3-2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</si>
</sst>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"/>
  </numFmts>
  <fonts count="9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name val="Times New Roman"/>
      <family val="1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3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5" fontId="3" fillId="4" borderId="17" xfId="1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7" fillId="0" borderId="0" xfId="0" applyFont="1" applyAlignment="1">
      <alignment vertical="top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165" fontId="3" fillId="4" borderId="18" xfId="1" applyNumberFormat="1" applyFont="1" applyFill="1" applyBorder="1" applyAlignment="1">
      <alignment horizontal="center" vertical="center"/>
    </xf>
    <xf numFmtId="165" fontId="3" fillId="4" borderId="27" xfId="1" applyNumberFormat="1" applyFont="1" applyFill="1" applyBorder="1" applyAlignment="1">
      <alignment horizontal="center" vertical="center"/>
    </xf>
    <xf numFmtId="165" fontId="3" fillId="3" borderId="43" xfId="0" applyNumberFormat="1" applyFont="1" applyFill="1" applyBorder="1" applyAlignment="1">
      <alignment horizontal="center" vertical="center"/>
    </xf>
    <xf numFmtId="165" fontId="3" fillId="5" borderId="43" xfId="0" applyNumberFormat="1" applyFont="1" applyFill="1" applyBorder="1" applyAlignment="1">
      <alignment horizontal="center" vertical="center"/>
    </xf>
    <xf numFmtId="165" fontId="3" fillId="3" borderId="27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2" borderId="5" xfId="1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2" borderId="29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8" borderId="26" xfId="0" applyNumberFormat="1" applyFont="1" applyFill="1" applyBorder="1" applyAlignment="1" applyProtection="1">
      <alignment horizontal="center" vertical="center" wrapText="1"/>
    </xf>
    <xf numFmtId="1" fontId="2" fillId="8" borderId="2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7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51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3" fillId="4" borderId="17" xfId="1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1" fontId="3" fillId="5" borderId="17" xfId="0" applyNumberFormat="1" applyFont="1" applyFill="1" applyBorder="1" applyAlignment="1">
      <alignment horizontal="center" vertical="center"/>
    </xf>
    <xf numFmtId="1" fontId="2" fillId="8" borderId="30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2" borderId="39" xfId="0" applyNumberFormat="1" applyFont="1" applyFill="1" applyBorder="1" applyAlignment="1">
      <alignment horizontal="center" vertical="center"/>
    </xf>
    <xf numFmtId="1" fontId="2" fillId="8" borderId="33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 applyProtection="1">
      <alignment horizontal="center" vertical="center" wrapText="1"/>
    </xf>
    <xf numFmtId="1" fontId="2" fillId="8" borderId="7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46" xfId="0" applyNumberFormat="1" applyFont="1" applyFill="1" applyBorder="1" applyAlignment="1">
      <alignment horizontal="center" vertical="center"/>
    </xf>
    <xf numFmtId="1" fontId="2" fillId="2" borderId="30" xfId="1" applyNumberFormat="1" applyFont="1" applyFill="1" applyBorder="1" applyAlignment="1">
      <alignment horizontal="center" vertical="center"/>
    </xf>
    <xf numFmtId="1" fontId="3" fillId="4" borderId="50" xfId="1" applyNumberFormat="1" applyFont="1" applyFill="1" applyBorder="1" applyAlignment="1">
      <alignment horizontal="center" vertical="center"/>
    </xf>
    <xf numFmtId="1" fontId="2" fillId="8" borderId="3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" fontId="2" fillId="11" borderId="5" xfId="0" applyNumberFormat="1" applyFont="1" applyFill="1" applyBorder="1" applyAlignment="1">
      <alignment horizontal="center" vertical="center"/>
    </xf>
    <xf numFmtId="1" fontId="2" fillId="11" borderId="28" xfId="0" applyNumberFormat="1" applyFont="1" applyFill="1" applyBorder="1" applyAlignment="1">
      <alignment horizontal="center" vertical="center"/>
    </xf>
    <xf numFmtId="1" fontId="2" fillId="11" borderId="29" xfId="0" applyNumberFormat="1" applyFont="1" applyFill="1" applyBorder="1" applyAlignment="1">
      <alignment horizontal="center" vertical="center"/>
    </xf>
    <xf numFmtId="1" fontId="2" fillId="11" borderId="2" xfId="0" applyNumberFormat="1" applyFont="1" applyFill="1" applyBorder="1" applyAlignment="1">
      <alignment horizontal="center" vertical="center"/>
    </xf>
    <xf numFmtId="1" fontId="2" fillId="11" borderId="7" xfId="0" applyNumberFormat="1" applyFont="1" applyFill="1" applyBorder="1" applyAlignment="1">
      <alignment horizontal="center" vertical="center"/>
    </xf>
    <xf numFmtId="1" fontId="2" fillId="12" borderId="46" xfId="0" applyNumberFormat="1" applyFont="1" applyFill="1" applyBorder="1" applyAlignment="1">
      <alignment vertical="center"/>
    </xf>
    <xf numFmtId="1" fontId="2" fillId="0" borderId="62" xfId="0" applyNumberFormat="1" applyFont="1" applyFill="1" applyBorder="1" applyAlignment="1">
      <alignment horizontal="center" vertical="center"/>
    </xf>
    <xf numFmtId="1" fontId="2" fillId="8" borderId="38" xfId="0" applyNumberFormat="1" applyFont="1" applyFill="1" applyBorder="1" applyAlignment="1" applyProtection="1">
      <alignment horizontal="center" vertical="center" wrapText="1"/>
    </xf>
    <xf numFmtId="1" fontId="2" fillId="8" borderId="29" xfId="0" applyNumberFormat="1" applyFont="1" applyFill="1" applyBorder="1" applyAlignment="1" applyProtection="1">
      <alignment horizontal="center" vertical="center" wrapText="1"/>
    </xf>
    <xf numFmtId="1" fontId="2" fillId="11" borderId="30" xfId="0" applyNumberFormat="1" applyFont="1" applyFill="1" applyBorder="1" applyAlignment="1">
      <alignment horizontal="center" vertical="center"/>
    </xf>
    <xf numFmtId="1" fontId="2" fillId="2" borderId="61" xfId="0" applyNumberFormat="1" applyFont="1" applyFill="1" applyBorder="1" applyAlignment="1">
      <alignment horizontal="center" vertical="center"/>
    </xf>
    <xf numFmtId="1" fontId="2" fillId="8" borderId="44" xfId="0" applyNumberFormat="1" applyFont="1" applyFill="1" applyBorder="1" applyAlignment="1" applyProtection="1">
      <alignment horizontal="center" vertical="center" wrapText="1"/>
    </xf>
    <xf numFmtId="1" fontId="2" fillId="12" borderId="2" xfId="0" applyNumberFormat="1" applyFont="1" applyFill="1" applyBorder="1" applyAlignment="1">
      <alignment vertical="center"/>
    </xf>
    <xf numFmtId="1" fontId="2" fillId="12" borderId="4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 wrapText="1"/>
    </xf>
    <xf numFmtId="1" fontId="2" fillId="11" borderId="2" xfId="0" applyNumberFormat="1" applyFont="1" applyFill="1" applyBorder="1" applyAlignment="1">
      <alignment vertical="center"/>
    </xf>
    <xf numFmtId="1" fontId="2" fillId="11" borderId="4" xfId="0" applyNumberFormat="1" applyFont="1" applyFill="1" applyBorder="1" applyAlignment="1">
      <alignment vertical="center"/>
    </xf>
    <xf numFmtId="1" fontId="2" fillId="11" borderId="46" xfId="0" applyNumberFormat="1" applyFont="1" applyFill="1" applyBorder="1" applyAlignment="1">
      <alignment vertical="center"/>
    </xf>
    <xf numFmtId="1" fontId="2" fillId="11" borderId="48" xfId="0" applyNumberFormat="1" applyFont="1" applyFill="1" applyBorder="1" applyAlignment="1">
      <alignment vertical="center"/>
    </xf>
    <xf numFmtId="49" fontId="3" fillId="3" borderId="51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65" fontId="2" fillId="0" borderId="46" xfId="0" applyNumberFormat="1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 shrinkToFit="1"/>
    </xf>
    <xf numFmtId="1" fontId="2" fillId="2" borderId="4" xfId="0" applyNumberFormat="1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vertical="center"/>
    </xf>
    <xf numFmtId="1" fontId="2" fillId="12" borderId="5" xfId="0" applyNumberFormat="1" applyFont="1" applyFill="1" applyBorder="1" applyAlignment="1">
      <alignment vertical="center"/>
    </xf>
    <xf numFmtId="1" fontId="2" fillId="8" borderId="61" xfId="0" applyNumberFormat="1" applyFont="1" applyFill="1" applyBorder="1" applyAlignment="1" applyProtection="1">
      <alignment horizontal="center" vertical="center" wrapText="1"/>
    </xf>
    <xf numFmtId="1" fontId="3" fillId="5" borderId="50" xfId="0" applyNumberFormat="1" applyFont="1" applyFill="1" applyBorder="1" applyAlignment="1" applyProtection="1">
      <alignment horizontal="center" vertical="center" wrapText="1"/>
    </xf>
    <xf numFmtId="1" fontId="3" fillId="5" borderId="14" xfId="0" applyNumberFormat="1" applyFont="1" applyFill="1" applyBorder="1" applyAlignment="1" applyProtection="1">
      <alignment horizontal="center" vertical="center" wrapText="1"/>
    </xf>
    <xf numFmtId="1" fontId="3" fillId="5" borderId="43" xfId="0" applyNumberFormat="1" applyFont="1" applyFill="1" applyBorder="1" applyAlignment="1" applyProtection="1">
      <alignment horizontal="center" vertical="center" wrapText="1"/>
    </xf>
    <xf numFmtId="1" fontId="3" fillId="5" borderId="16" xfId="0" applyNumberFormat="1" applyFont="1" applyFill="1" applyBorder="1" applyAlignment="1" applyProtection="1">
      <alignment horizontal="center" vertical="center" wrapText="1"/>
    </xf>
    <xf numFmtId="1" fontId="3" fillId="4" borderId="16" xfId="1" applyNumberFormat="1" applyFont="1" applyFill="1" applyBorder="1" applyAlignment="1">
      <alignment horizontal="center" vertical="center"/>
    </xf>
    <xf numFmtId="1" fontId="2" fillId="2" borderId="54" xfId="0" applyNumberFormat="1" applyFont="1" applyFill="1" applyBorder="1" applyAlignment="1">
      <alignment horizontal="center" vertical="center"/>
    </xf>
    <xf numFmtId="1" fontId="3" fillId="4" borderId="14" xfId="1" applyNumberFormat="1" applyFont="1" applyFill="1" applyBorder="1" applyAlignment="1">
      <alignment horizontal="center" vertical="center"/>
    </xf>
    <xf numFmtId="1" fontId="3" fillId="4" borderId="27" xfId="1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3" fillId="4" borderId="43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3" fillId="4" borderId="18" xfId="1" applyNumberFormat="1" applyFont="1" applyFill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 vertical="center"/>
    </xf>
    <xf numFmtId="1" fontId="3" fillId="5" borderId="50" xfId="0" applyNumberFormat="1" applyFont="1" applyFill="1" applyBorder="1" applyAlignment="1">
      <alignment horizontal="center" vertical="center"/>
    </xf>
    <xf numFmtId="1" fontId="3" fillId="3" borderId="36" xfId="0" applyNumberFormat="1" applyFont="1" applyFill="1" applyBorder="1" applyAlignment="1">
      <alignment horizontal="center" vertical="center"/>
    </xf>
    <xf numFmtId="1" fontId="3" fillId="3" borderId="56" xfId="0" applyNumberFormat="1" applyFont="1" applyFill="1" applyBorder="1" applyAlignment="1">
      <alignment horizontal="center" vertical="center"/>
    </xf>
    <xf numFmtId="1" fontId="3" fillId="3" borderId="68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3" fillId="5" borderId="43" xfId="0" applyNumberFormat="1" applyFont="1" applyFill="1" applyBorder="1" applyAlignment="1">
      <alignment horizontal="center" vertical="center"/>
    </xf>
    <xf numFmtId="1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69" xfId="0" applyNumberFormat="1" applyFont="1" applyFill="1" applyBorder="1" applyAlignment="1" applyProtection="1">
      <alignment horizontal="center" vertical="center" wrapText="1"/>
    </xf>
    <xf numFmtId="1" fontId="2" fillId="8" borderId="22" xfId="0" applyNumberFormat="1" applyFont="1" applyFill="1" applyBorder="1" applyAlignment="1" applyProtection="1">
      <alignment horizontal="center" vertical="center" wrapText="1"/>
    </xf>
    <xf numFmtId="1" fontId="2" fillId="8" borderId="64" xfId="0" applyNumberFormat="1" applyFont="1" applyFill="1" applyBorder="1" applyAlignment="1" applyProtection="1">
      <alignment horizontal="center" vertical="center" wrapText="1"/>
    </xf>
    <xf numFmtId="1" fontId="2" fillId="8" borderId="23" xfId="0" applyNumberFormat="1" applyFont="1" applyFill="1" applyBorder="1" applyAlignment="1" applyProtection="1">
      <alignment horizontal="center" vertical="center" wrapText="1"/>
    </xf>
    <xf numFmtId="165" fontId="3" fillId="4" borderId="5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4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9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51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53" xfId="0" applyNumberFormat="1" applyFont="1" applyFill="1" applyBorder="1" applyAlignment="1">
      <alignment horizontal="center" vertical="center"/>
    </xf>
    <xf numFmtId="0" fontId="3" fillId="9" borderId="50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43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3" borderId="59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60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11" borderId="39" xfId="0" applyNumberFormat="1" applyFont="1" applyFill="1" applyBorder="1" applyAlignment="1">
      <alignment horizontal="center" vertical="center"/>
    </xf>
    <xf numFmtId="1" fontId="2" fillId="11" borderId="4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165" fontId="2" fillId="0" borderId="26" xfId="0" applyNumberFormat="1" applyFont="1" applyFill="1" applyBorder="1" applyAlignment="1">
      <alignment vertical="center" wrapText="1"/>
    </xf>
    <xf numFmtId="1" fontId="2" fillId="0" borderId="57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0" fontId="0" fillId="0" borderId="20" xfId="0" applyBorder="1"/>
    <xf numFmtId="165" fontId="2" fillId="0" borderId="35" xfId="0" applyNumberFormat="1" applyFont="1" applyBorder="1" applyAlignment="1">
      <alignment vertical="center" wrapText="1"/>
    </xf>
    <xf numFmtId="165" fontId="2" fillId="0" borderId="26" xfId="0" applyNumberFormat="1" applyFont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3" fillId="4" borderId="52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165" fontId="2" fillId="0" borderId="32" xfId="0" applyNumberFormat="1" applyFont="1" applyFill="1" applyBorder="1" applyAlignment="1">
      <alignment vertical="center" wrapText="1"/>
    </xf>
    <xf numFmtId="165" fontId="2" fillId="0" borderId="36" xfId="0" applyNumberFormat="1" applyFont="1" applyFill="1" applyBorder="1" applyAlignment="1">
      <alignment vertical="center" wrapText="1"/>
    </xf>
    <xf numFmtId="165" fontId="2" fillId="0" borderId="66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65" fontId="2" fillId="0" borderId="44" xfId="0" applyNumberFormat="1" applyFont="1" applyFill="1" applyBorder="1" applyAlignment="1">
      <alignment vertical="center" wrapText="1"/>
    </xf>
    <xf numFmtId="165" fontId="2" fillId="0" borderId="42" xfId="0" applyNumberFormat="1" applyFont="1" applyFill="1" applyBorder="1" applyAlignment="1">
      <alignment vertical="center" wrapText="1"/>
    </xf>
    <xf numFmtId="165" fontId="2" fillId="0" borderId="30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52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0" fontId="3" fillId="7" borderId="67" xfId="0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vertical="center" wrapText="1"/>
    </xf>
    <xf numFmtId="165" fontId="3" fillId="10" borderId="50" xfId="0" applyNumberFormat="1" applyFont="1" applyFill="1" applyBorder="1" applyAlignment="1">
      <alignment horizontal="left" vertical="center" wrapText="1"/>
    </xf>
    <xf numFmtId="165" fontId="3" fillId="10" borderId="16" xfId="0" applyNumberFormat="1" applyFont="1" applyFill="1" applyBorder="1" applyAlignment="1">
      <alignment horizontal="left" vertical="center" wrapText="1"/>
    </xf>
    <xf numFmtId="165" fontId="3" fillId="10" borderId="43" xfId="0" applyNumberFormat="1" applyFont="1" applyFill="1" applyBorder="1" applyAlignment="1">
      <alignment horizontal="left" vertical="center" wrapText="1"/>
    </xf>
    <xf numFmtId="49" fontId="3" fillId="4" borderId="56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 wrapText="1"/>
    </xf>
    <xf numFmtId="165" fontId="2" fillId="0" borderId="32" xfId="0" applyNumberFormat="1" applyFont="1" applyFill="1" applyBorder="1" applyAlignment="1">
      <alignment horizontal="left" vertical="center" wrapText="1"/>
    </xf>
    <xf numFmtId="165" fontId="2" fillId="0" borderId="66" xfId="0" applyNumberFormat="1" applyFont="1" applyFill="1" applyBorder="1" applyAlignment="1">
      <alignment horizontal="left" vertical="center" wrapText="1"/>
    </xf>
    <xf numFmtId="49" fontId="3" fillId="0" borderId="56" xfId="0" applyNumberFormat="1" applyFont="1" applyBorder="1" applyAlignment="1">
      <alignment horizontal="center" vertical="center"/>
    </xf>
    <xf numFmtId="165" fontId="2" fillId="0" borderId="29" xfId="0" applyNumberFormat="1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165" fontId="2" fillId="0" borderId="29" xfId="0" applyNumberFormat="1" applyFont="1" applyBorder="1" applyAlignment="1">
      <alignment vertical="center" wrapText="1"/>
    </xf>
    <xf numFmtId="165" fontId="2" fillId="0" borderId="34" xfId="0" applyNumberFormat="1" applyFont="1" applyBorder="1" applyAlignment="1">
      <alignment vertical="center" wrapText="1"/>
    </xf>
    <xf numFmtId="165" fontId="2" fillId="0" borderId="34" xfId="0" applyNumberFormat="1" applyFont="1" applyFill="1" applyBorder="1" applyAlignment="1">
      <alignment vertical="center" wrapText="1"/>
    </xf>
    <xf numFmtId="165" fontId="2" fillId="0" borderId="63" xfId="0" applyNumberFormat="1" applyFont="1" applyFill="1" applyBorder="1" applyAlignment="1">
      <alignment vertical="center" wrapText="1"/>
    </xf>
    <xf numFmtId="49" fontId="3" fillId="3" borderId="25" xfId="0" applyNumberFormat="1" applyFont="1" applyFill="1" applyBorder="1" applyAlignment="1">
      <alignment horizontal="center" vertical="center"/>
    </xf>
    <xf numFmtId="49" fontId="3" fillId="4" borderId="40" xfId="0" applyNumberFormat="1" applyFont="1" applyFill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2" fillId="0" borderId="40" xfId="0" applyFont="1" applyFill="1" applyBorder="1" applyAlignment="1">
      <alignment horizontal="left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0" fillId="0" borderId="40" xfId="0" applyBorder="1"/>
    <xf numFmtId="165" fontId="2" fillId="11" borderId="0" xfId="0" applyNumberFormat="1" applyFont="1" applyFill="1" applyBorder="1" applyAlignment="1">
      <alignment vertical="center" wrapText="1"/>
    </xf>
    <xf numFmtId="165" fontId="2" fillId="11" borderId="49" xfId="0" applyNumberFormat="1" applyFont="1" applyFill="1" applyBorder="1" applyAlignment="1">
      <alignment vertical="center" wrapText="1"/>
    </xf>
    <xf numFmtId="165" fontId="2" fillId="0" borderId="11" xfId="0" applyNumberFormat="1" applyFont="1" applyFill="1" applyBorder="1" applyAlignment="1">
      <alignment vertical="center" wrapText="1"/>
    </xf>
    <xf numFmtId="0" fontId="0" fillId="0" borderId="2" xfId="0" applyBorder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0"/>
  <sheetViews>
    <sheetView tabSelected="1" zoomScaleSheetLayoutView="100" workbookViewId="0">
      <selection activeCell="R1" sqref="R1:U1"/>
    </sheetView>
  </sheetViews>
  <sheetFormatPr defaultRowHeight="11.25"/>
  <cols>
    <col min="1" max="1" width="3.85546875" style="1" customWidth="1"/>
    <col min="2" max="2" width="3.7109375" style="1" customWidth="1"/>
    <col min="3" max="3" width="3" style="1" customWidth="1"/>
    <col min="4" max="4" width="21.28515625" style="1" customWidth="1"/>
    <col min="5" max="5" width="7" style="1" customWidth="1"/>
    <col min="6" max="6" width="9.140625" style="8"/>
    <col min="7" max="7" width="7.85546875" style="1" customWidth="1"/>
    <col min="8" max="8" width="8.28515625" style="1" customWidth="1"/>
    <col min="9" max="9" width="8.7109375" style="1" customWidth="1"/>
    <col min="10" max="10" width="8.85546875" style="1" customWidth="1"/>
    <col min="11" max="11" width="6.5703125" style="1" customWidth="1"/>
    <col min="12" max="12" width="8" style="1" customWidth="1"/>
    <col min="13" max="13" width="8.140625" style="1" customWidth="1"/>
    <col min="14" max="14" width="6.85546875" style="1" customWidth="1"/>
    <col min="15" max="15" width="8" style="1" customWidth="1"/>
    <col min="16" max="16" width="7.7109375" style="1" customWidth="1"/>
    <col min="17" max="17" width="7.5703125" style="1" customWidth="1"/>
    <col min="18" max="18" width="17.28515625" style="1" customWidth="1"/>
    <col min="19" max="19" width="6.140625" style="1" customWidth="1"/>
    <col min="20" max="21" width="5.7109375" style="1" customWidth="1"/>
    <col min="22" max="16384" width="9.140625" style="1"/>
  </cols>
  <sheetData>
    <row r="1" spans="1:23" ht="36.75" customHeight="1">
      <c r="Q1" s="33"/>
      <c r="R1" s="169" t="s">
        <v>107</v>
      </c>
      <c r="S1" s="169"/>
      <c r="T1" s="169"/>
      <c r="U1" s="169"/>
    </row>
    <row r="2" spans="1:23" ht="12.7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3" s="2" customFormat="1" ht="13.5" customHeight="1">
      <c r="A3" s="171" t="s">
        <v>100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3" s="30" customFormat="1" ht="15.75" customHeight="1">
      <c r="A4" s="191" t="s">
        <v>52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3" s="2" customFormat="1" ht="12">
      <c r="A5" s="189" t="s">
        <v>53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</row>
    <row r="6" spans="1:23" ht="12" customHeight="1">
      <c r="A6" s="190" t="s">
        <v>37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</row>
    <row r="7" spans="1:23" ht="15" customHeight="1" thickBo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</row>
    <row r="8" spans="1:23" ht="18" customHeight="1">
      <c r="A8" s="181" t="s">
        <v>0</v>
      </c>
      <c r="B8" s="194" t="s">
        <v>1</v>
      </c>
      <c r="C8" s="194" t="s">
        <v>2</v>
      </c>
      <c r="D8" s="197" t="s">
        <v>3</v>
      </c>
      <c r="E8" s="200" t="s">
        <v>4</v>
      </c>
      <c r="F8" s="200" t="s">
        <v>5</v>
      </c>
      <c r="G8" s="186" t="s">
        <v>6</v>
      </c>
      <c r="H8" s="172" t="s">
        <v>101</v>
      </c>
      <c r="I8" s="173"/>
      <c r="J8" s="173"/>
      <c r="K8" s="174"/>
      <c r="L8" s="172" t="s">
        <v>102</v>
      </c>
      <c r="M8" s="173"/>
      <c r="N8" s="173"/>
      <c r="O8" s="174"/>
      <c r="P8" s="203" t="s">
        <v>83</v>
      </c>
      <c r="Q8" s="203" t="s">
        <v>103</v>
      </c>
      <c r="R8" s="172" t="s">
        <v>7</v>
      </c>
      <c r="S8" s="173"/>
      <c r="T8" s="173"/>
      <c r="U8" s="174"/>
      <c r="W8" s="5"/>
    </row>
    <row r="9" spans="1:23" ht="18.75" customHeight="1">
      <c r="A9" s="182"/>
      <c r="B9" s="195"/>
      <c r="C9" s="195"/>
      <c r="D9" s="198"/>
      <c r="E9" s="201"/>
      <c r="F9" s="201"/>
      <c r="G9" s="187"/>
      <c r="H9" s="179" t="s">
        <v>8</v>
      </c>
      <c r="I9" s="177" t="s">
        <v>9</v>
      </c>
      <c r="J9" s="177"/>
      <c r="K9" s="184" t="s">
        <v>10</v>
      </c>
      <c r="L9" s="179" t="s">
        <v>8</v>
      </c>
      <c r="M9" s="177" t="s">
        <v>9</v>
      </c>
      <c r="N9" s="177"/>
      <c r="O9" s="184" t="s">
        <v>10</v>
      </c>
      <c r="P9" s="204"/>
      <c r="Q9" s="204"/>
      <c r="R9" s="175" t="s">
        <v>51</v>
      </c>
      <c r="S9" s="177" t="s">
        <v>11</v>
      </c>
      <c r="T9" s="177"/>
      <c r="U9" s="178"/>
    </row>
    <row r="10" spans="1:23" ht="106.5" customHeight="1" thickBot="1">
      <c r="A10" s="183"/>
      <c r="B10" s="196"/>
      <c r="C10" s="196"/>
      <c r="D10" s="199"/>
      <c r="E10" s="202"/>
      <c r="F10" s="202"/>
      <c r="G10" s="188"/>
      <c r="H10" s="180"/>
      <c r="I10" s="3" t="s">
        <v>8</v>
      </c>
      <c r="J10" s="4" t="s">
        <v>12</v>
      </c>
      <c r="K10" s="185"/>
      <c r="L10" s="180"/>
      <c r="M10" s="3" t="s">
        <v>8</v>
      </c>
      <c r="N10" s="4" t="s">
        <v>12</v>
      </c>
      <c r="O10" s="185"/>
      <c r="P10" s="205"/>
      <c r="Q10" s="205"/>
      <c r="R10" s="176"/>
      <c r="S10" s="28" t="s">
        <v>104</v>
      </c>
      <c r="T10" s="28" t="s">
        <v>84</v>
      </c>
      <c r="U10" s="29" t="s">
        <v>105</v>
      </c>
    </row>
    <row r="11" spans="1:23" ht="15" customHeight="1" thickBot="1">
      <c r="A11" s="292" t="s">
        <v>38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4"/>
      <c r="V11" s="5"/>
    </row>
    <row r="12" spans="1:23" ht="15" customHeight="1" thickBot="1">
      <c r="A12" s="213" t="s">
        <v>54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5"/>
      <c r="V12" s="5"/>
    </row>
    <row r="13" spans="1:23" ht="15" customHeight="1" thickBot="1">
      <c r="A13" s="9" t="s">
        <v>18</v>
      </c>
      <c r="B13" s="216" t="s">
        <v>39</v>
      </c>
      <c r="C13" s="217"/>
      <c r="D13" s="217"/>
      <c r="E13" s="217"/>
      <c r="F13" s="217"/>
      <c r="G13" s="217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9"/>
      <c r="V13" s="5"/>
    </row>
    <row r="14" spans="1:23" ht="15" customHeight="1" thickBot="1">
      <c r="A14" s="21" t="s">
        <v>18</v>
      </c>
      <c r="B14" s="22" t="s">
        <v>19</v>
      </c>
      <c r="C14" s="241" t="s">
        <v>41</v>
      </c>
      <c r="D14" s="241"/>
      <c r="E14" s="241"/>
      <c r="F14" s="241"/>
      <c r="G14" s="241"/>
      <c r="H14" s="242"/>
      <c r="I14" s="242"/>
      <c r="J14" s="242"/>
      <c r="K14" s="242"/>
      <c r="L14" s="242"/>
      <c r="M14" s="242"/>
      <c r="N14" s="242"/>
      <c r="O14" s="242"/>
      <c r="P14" s="241"/>
      <c r="Q14" s="241"/>
      <c r="R14" s="242"/>
      <c r="S14" s="242"/>
      <c r="T14" s="241"/>
      <c r="U14" s="243"/>
      <c r="V14" s="5"/>
      <c r="W14" s="5"/>
    </row>
    <row r="15" spans="1:23" ht="21" customHeight="1">
      <c r="A15" s="206" t="s">
        <v>18</v>
      </c>
      <c r="B15" s="248" t="s">
        <v>18</v>
      </c>
      <c r="C15" s="251" t="s">
        <v>18</v>
      </c>
      <c r="D15" s="209" t="s">
        <v>69</v>
      </c>
      <c r="E15" s="224" t="s">
        <v>33</v>
      </c>
      <c r="F15" s="244" t="s">
        <v>70</v>
      </c>
      <c r="G15" s="12" t="s">
        <v>97</v>
      </c>
      <c r="H15" s="44">
        <v>5561600</v>
      </c>
      <c r="I15" s="46">
        <v>5554300</v>
      </c>
      <c r="J15" s="48">
        <v>5337900</v>
      </c>
      <c r="K15" s="69">
        <v>7300</v>
      </c>
      <c r="L15" s="134">
        <v>5895300</v>
      </c>
      <c r="M15" s="46">
        <v>5895300</v>
      </c>
      <c r="N15" s="48">
        <v>5120900</v>
      </c>
      <c r="O15" s="46"/>
      <c r="P15" s="74">
        <v>6190000</v>
      </c>
      <c r="Q15" s="69">
        <v>6500000</v>
      </c>
      <c r="R15" s="246" t="s">
        <v>29</v>
      </c>
      <c r="S15" s="87">
        <v>12</v>
      </c>
      <c r="T15" s="87">
        <v>12</v>
      </c>
      <c r="U15" s="87">
        <v>12</v>
      </c>
      <c r="V15" s="5"/>
    </row>
    <row r="16" spans="1:23" ht="23.25" customHeight="1">
      <c r="A16" s="208"/>
      <c r="B16" s="237"/>
      <c r="C16" s="252"/>
      <c r="D16" s="210"/>
      <c r="E16" s="225"/>
      <c r="F16" s="245"/>
      <c r="G16" s="10" t="s">
        <v>13</v>
      </c>
      <c r="H16" s="45">
        <f>SUM(H15:H15)</f>
        <v>5561600</v>
      </c>
      <c r="I16" s="47">
        <f>SUM(I15:I15)</f>
        <v>5554300</v>
      </c>
      <c r="J16" s="70">
        <f>SUM(J15:J15)</f>
        <v>5337900</v>
      </c>
      <c r="K16" s="90">
        <f>SUM(K15:K15)</f>
        <v>7300</v>
      </c>
      <c r="L16" s="47">
        <f t="shared" ref="L16:O16" si="0">SUM(L15:L15)</f>
        <v>5895300</v>
      </c>
      <c r="M16" s="70">
        <f t="shared" si="0"/>
        <v>5895300</v>
      </c>
      <c r="N16" s="70">
        <f t="shared" si="0"/>
        <v>5120900</v>
      </c>
      <c r="O16" s="47">
        <f t="shared" si="0"/>
        <v>0</v>
      </c>
      <c r="P16" s="152">
        <f>SUM(P15)</f>
        <v>6190000</v>
      </c>
      <c r="Q16" s="47">
        <f>SUM(Q15)</f>
        <v>6500000</v>
      </c>
      <c r="R16" s="247"/>
      <c r="S16" s="75"/>
      <c r="T16" s="88"/>
      <c r="U16" s="88"/>
      <c r="V16" s="5"/>
    </row>
    <row r="17" spans="1:26">
      <c r="A17" s="208" t="s">
        <v>18</v>
      </c>
      <c r="B17" s="237" t="s">
        <v>18</v>
      </c>
      <c r="C17" s="252" t="s">
        <v>20</v>
      </c>
      <c r="D17" s="210" t="s">
        <v>25</v>
      </c>
      <c r="E17" s="225" t="s">
        <v>66</v>
      </c>
      <c r="F17" s="225" t="s">
        <v>72</v>
      </c>
      <c r="G17" s="11" t="s">
        <v>26</v>
      </c>
      <c r="H17" s="51">
        <v>448900</v>
      </c>
      <c r="I17" s="65">
        <v>448900</v>
      </c>
      <c r="J17" s="52">
        <v>423400</v>
      </c>
      <c r="K17" s="126">
        <v>0</v>
      </c>
      <c r="L17" s="65">
        <v>480000</v>
      </c>
      <c r="M17" s="52">
        <v>480000</v>
      </c>
      <c r="N17" s="52">
        <v>453000</v>
      </c>
      <c r="O17" s="65">
        <v>0</v>
      </c>
      <c r="P17" s="132">
        <v>504000</v>
      </c>
      <c r="Q17" s="126">
        <v>529200</v>
      </c>
      <c r="R17" s="234" t="s">
        <v>32</v>
      </c>
      <c r="S17" s="223">
        <v>410</v>
      </c>
      <c r="T17" s="228">
        <v>430</v>
      </c>
      <c r="U17" s="228">
        <v>430</v>
      </c>
      <c r="V17" s="5"/>
    </row>
    <row r="18" spans="1:26">
      <c r="A18" s="208"/>
      <c r="B18" s="237"/>
      <c r="C18" s="252"/>
      <c r="D18" s="210"/>
      <c r="E18" s="225"/>
      <c r="F18" s="225"/>
      <c r="G18" s="11" t="s">
        <v>27</v>
      </c>
      <c r="H18" s="51">
        <v>917100</v>
      </c>
      <c r="I18" s="65">
        <v>869900</v>
      </c>
      <c r="J18" s="52">
        <v>676000</v>
      </c>
      <c r="K18" s="126">
        <v>47200</v>
      </c>
      <c r="L18" s="65">
        <v>961000</v>
      </c>
      <c r="M18" s="52">
        <v>941000</v>
      </c>
      <c r="N18" s="52">
        <v>725000</v>
      </c>
      <c r="O18" s="65">
        <v>20000</v>
      </c>
      <c r="P18" s="132">
        <v>1009000</v>
      </c>
      <c r="Q18" s="126">
        <v>1060000</v>
      </c>
      <c r="R18" s="234"/>
      <c r="S18" s="228"/>
      <c r="T18" s="228"/>
      <c r="U18" s="228"/>
      <c r="V18" s="5"/>
    </row>
    <row r="19" spans="1:26">
      <c r="A19" s="208"/>
      <c r="B19" s="237"/>
      <c r="C19" s="252"/>
      <c r="D19" s="210"/>
      <c r="E19" s="225"/>
      <c r="F19" s="225"/>
      <c r="G19" s="11" t="s">
        <v>59</v>
      </c>
      <c r="H19" s="51"/>
      <c r="I19" s="65"/>
      <c r="J19" s="52"/>
      <c r="K19" s="126"/>
      <c r="L19" s="65"/>
      <c r="M19" s="52"/>
      <c r="N19" s="52"/>
      <c r="O19" s="65"/>
      <c r="P19" s="132"/>
      <c r="Q19" s="126"/>
      <c r="R19" s="234"/>
      <c r="S19" s="228"/>
      <c r="T19" s="228"/>
      <c r="U19" s="228"/>
      <c r="V19" s="5"/>
      <c r="Z19" s="1" t="s">
        <v>96</v>
      </c>
    </row>
    <row r="20" spans="1:26">
      <c r="A20" s="208"/>
      <c r="B20" s="237"/>
      <c r="C20" s="252"/>
      <c r="D20" s="210"/>
      <c r="E20" s="225"/>
      <c r="F20" s="225"/>
      <c r="G20" s="11" t="s">
        <v>50</v>
      </c>
      <c r="H20" s="51"/>
      <c r="I20" s="65"/>
      <c r="J20" s="52"/>
      <c r="K20" s="126"/>
      <c r="L20" s="65"/>
      <c r="M20" s="52"/>
      <c r="N20" s="52"/>
      <c r="O20" s="65"/>
      <c r="P20" s="132"/>
      <c r="Q20" s="126"/>
      <c r="R20" s="234"/>
      <c r="S20" s="228"/>
      <c r="T20" s="228"/>
      <c r="U20" s="228"/>
      <c r="V20" s="5"/>
    </row>
    <row r="21" spans="1:26">
      <c r="A21" s="208"/>
      <c r="B21" s="237"/>
      <c r="C21" s="252"/>
      <c r="D21" s="210"/>
      <c r="E21" s="225"/>
      <c r="F21" s="225"/>
      <c r="G21" s="16" t="s">
        <v>28</v>
      </c>
      <c r="H21" s="51">
        <v>121100</v>
      </c>
      <c r="I21" s="65">
        <v>121100</v>
      </c>
      <c r="J21" s="52"/>
      <c r="K21" s="126"/>
      <c r="L21" s="65">
        <v>117800</v>
      </c>
      <c r="M21" s="52">
        <v>117800</v>
      </c>
      <c r="N21" s="52"/>
      <c r="O21" s="65"/>
      <c r="P21" s="132">
        <v>118300</v>
      </c>
      <c r="Q21" s="126">
        <v>117800</v>
      </c>
      <c r="R21" s="234"/>
      <c r="S21" s="228"/>
      <c r="T21" s="228"/>
      <c r="U21" s="228"/>
      <c r="V21" s="5"/>
    </row>
    <row r="22" spans="1:26">
      <c r="A22" s="208"/>
      <c r="B22" s="237"/>
      <c r="C22" s="252"/>
      <c r="D22" s="210"/>
      <c r="E22" s="225"/>
      <c r="F22" s="225"/>
      <c r="G22" s="10" t="s">
        <v>13</v>
      </c>
      <c r="H22" s="59">
        <f>SUM(H17:H21)</f>
        <v>1487100</v>
      </c>
      <c r="I22" s="58">
        <f t="shared" ref="I22:O22" si="1">SUM(I17:I21)</f>
        <v>1439900</v>
      </c>
      <c r="J22" s="60">
        <f t="shared" si="1"/>
        <v>1099400</v>
      </c>
      <c r="K22" s="88">
        <f t="shared" si="1"/>
        <v>47200</v>
      </c>
      <c r="L22" s="58">
        <f t="shared" si="1"/>
        <v>1558800</v>
      </c>
      <c r="M22" s="60">
        <f t="shared" si="1"/>
        <v>1538800</v>
      </c>
      <c r="N22" s="60">
        <f t="shared" si="1"/>
        <v>1178000</v>
      </c>
      <c r="O22" s="58">
        <f t="shared" si="1"/>
        <v>20000</v>
      </c>
      <c r="P22" s="75">
        <f t="shared" ref="P22:Q22" si="2">SUM(P17:P21)</f>
        <v>1631300</v>
      </c>
      <c r="Q22" s="88">
        <f t="shared" si="2"/>
        <v>1707000</v>
      </c>
      <c r="R22" s="234"/>
      <c r="S22" s="89"/>
      <c r="T22" s="89"/>
      <c r="U22" s="89"/>
      <c r="V22" s="5"/>
    </row>
    <row r="23" spans="1:26" ht="12" customHeight="1">
      <c r="A23" s="211" t="s">
        <v>18</v>
      </c>
      <c r="B23" s="220" t="s">
        <v>18</v>
      </c>
      <c r="C23" s="262" t="s">
        <v>21</v>
      </c>
      <c r="D23" s="232" t="s">
        <v>73</v>
      </c>
      <c r="E23" s="253" t="s">
        <v>33</v>
      </c>
      <c r="F23" s="253" t="s">
        <v>34</v>
      </c>
      <c r="G23" s="11" t="s">
        <v>61</v>
      </c>
      <c r="H23" s="51">
        <v>103100</v>
      </c>
      <c r="I23" s="65">
        <v>103100</v>
      </c>
      <c r="J23" s="52">
        <v>2600</v>
      </c>
      <c r="K23" s="126">
        <v>0</v>
      </c>
      <c r="L23" s="106">
        <v>105000</v>
      </c>
      <c r="M23" s="107">
        <v>105000</v>
      </c>
      <c r="N23" s="107">
        <v>2600</v>
      </c>
      <c r="O23" s="65"/>
      <c r="P23" s="132">
        <v>90000</v>
      </c>
      <c r="Q23" s="126">
        <v>90000</v>
      </c>
      <c r="R23" s="259" t="s">
        <v>77</v>
      </c>
      <c r="S23" s="222">
        <v>850</v>
      </c>
      <c r="T23" s="222">
        <v>850</v>
      </c>
      <c r="U23" s="222">
        <v>850</v>
      </c>
      <c r="V23" s="5"/>
    </row>
    <row r="24" spans="1:26" ht="12" customHeight="1">
      <c r="A24" s="212"/>
      <c r="B24" s="295"/>
      <c r="C24" s="299"/>
      <c r="D24" s="296"/>
      <c r="E24" s="254"/>
      <c r="F24" s="254"/>
      <c r="G24" s="11" t="s">
        <v>59</v>
      </c>
      <c r="H24" s="51"/>
      <c r="I24" s="65"/>
      <c r="J24" s="52"/>
      <c r="K24" s="126"/>
      <c r="L24" s="65"/>
      <c r="M24" s="52"/>
      <c r="N24" s="52"/>
      <c r="O24" s="65"/>
      <c r="P24" s="132"/>
      <c r="Q24" s="126"/>
      <c r="R24" s="260"/>
      <c r="S24" s="223"/>
      <c r="T24" s="223"/>
      <c r="U24" s="223"/>
      <c r="V24" s="5"/>
    </row>
    <row r="25" spans="1:26" ht="19.5" customHeight="1">
      <c r="A25" s="207"/>
      <c r="B25" s="221"/>
      <c r="C25" s="263"/>
      <c r="D25" s="233"/>
      <c r="E25" s="255"/>
      <c r="F25" s="255"/>
      <c r="G25" s="10" t="s">
        <v>13</v>
      </c>
      <c r="H25" s="77">
        <f t="shared" ref="H25:O25" si="3">SUM(H23:H24)</f>
        <v>103100</v>
      </c>
      <c r="I25" s="60">
        <f t="shared" si="3"/>
        <v>103100</v>
      </c>
      <c r="J25" s="60">
        <f t="shared" si="3"/>
        <v>2600</v>
      </c>
      <c r="K25" s="88">
        <f t="shared" si="3"/>
        <v>0</v>
      </c>
      <c r="L25" s="58">
        <f t="shared" si="3"/>
        <v>105000</v>
      </c>
      <c r="M25" s="60">
        <f t="shared" si="3"/>
        <v>105000</v>
      </c>
      <c r="N25" s="60">
        <f t="shared" si="3"/>
        <v>2600</v>
      </c>
      <c r="O25" s="58">
        <f t="shared" si="3"/>
        <v>0</v>
      </c>
      <c r="P25" s="75">
        <f t="shared" ref="P25:Q25" si="4">SUM(P23:P24)</f>
        <v>90000</v>
      </c>
      <c r="Q25" s="88">
        <f t="shared" si="4"/>
        <v>90000</v>
      </c>
      <c r="R25" s="261"/>
      <c r="S25" s="75"/>
      <c r="T25" s="75"/>
      <c r="U25" s="75"/>
      <c r="V25" s="5"/>
    </row>
    <row r="26" spans="1:26" ht="11.25" customHeight="1">
      <c r="A26" s="211" t="s">
        <v>18</v>
      </c>
      <c r="B26" s="220" t="s">
        <v>18</v>
      </c>
      <c r="C26" s="262" t="s">
        <v>98</v>
      </c>
      <c r="D26" s="232" t="s">
        <v>75</v>
      </c>
      <c r="E26" s="253" t="s">
        <v>33</v>
      </c>
      <c r="F26" s="253" t="s">
        <v>34</v>
      </c>
      <c r="G26" s="11" t="s">
        <v>27</v>
      </c>
      <c r="H26" s="51">
        <v>4100</v>
      </c>
      <c r="I26" s="65">
        <v>4100</v>
      </c>
      <c r="J26" s="52">
        <v>0</v>
      </c>
      <c r="K26" s="126">
        <v>0</v>
      </c>
      <c r="L26" s="65">
        <v>7000</v>
      </c>
      <c r="M26" s="52">
        <v>7000</v>
      </c>
      <c r="N26" s="52"/>
      <c r="O26" s="65"/>
      <c r="P26" s="132">
        <v>7000</v>
      </c>
      <c r="Q26" s="126">
        <v>7000</v>
      </c>
      <c r="R26" s="297" t="s">
        <v>78</v>
      </c>
      <c r="S26" s="130">
        <v>220</v>
      </c>
      <c r="T26" s="130">
        <v>220</v>
      </c>
      <c r="U26" s="130">
        <v>220</v>
      </c>
      <c r="V26" s="5"/>
    </row>
    <row r="27" spans="1:26" ht="19.5" customHeight="1">
      <c r="A27" s="207"/>
      <c r="B27" s="221"/>
      <c r="C27" s="263"/>
      <c r="D27" s="233"/>
      <c r="E27" s="255"/>
      <c r="F27" s="255"/>
      <c r="G27" s="10" t="s">
        <v>13</v>
      </c>
      <c r="H27" s="59">
        <f t="shared" ref="H27:O27" si="5">SUM(H26)</f>
        <v>4100</v>
      </c>
      <c r="I27" s="60">
        <f t="shared" si="5"/>
        <v>4100</v>
      </c>
      <c r="J27" s="60">
        <f t="shared" si="5"/>
        <v>0</v>
      </c>
      <c r="K27" s="135">
        <f t="shared" si="5"/>
        <v>0</v>
      </c>
      <c r="L27" s="58">
        <f t="shared" si="5"/>
        <v>7000</v>
      </c>
      <c r="M27" s="60">
        <f t="shared" si="5"/>
        <v>7000</v>
      </c>
      <c r="N27" s="60">
        <f t="shared" si="5"/>
        <v>0</v>
      </c>
      <c r="O27" s="58">
        <f t="shared" si="5"/>
        <v>0</v>
      </c>
      <c r="P27" s="75">
        <f t="shared" ref="P27:Q27" si="6">SUM(P26)</f>
        <v>7000</v>
      </c>
      <c r="Q27" s="88">
        <f t="shared" si="6"/>
        <v>7000</v>
      </c>
      <c r="R27" s="298"/>
      <c r="S27" s="75"/>
      <c r="T27" s="75"/>
      <c r="U27" s="75"/>
      <c r="V27" s="5"/>
    </row>
    <row r="28" spans="1:26" ht="13.5" customHeight="1">
      <c r="A28" s="208" t="s">
        <v>18</v>
      </c>
      <c r="B28" s="237" t="s">
        <v>18</v>
      </c>
      <c r="C28" s="252" t="s">
        <v>85</v>
      </c>
      <c r="D28" s="210" t="s">
        <v>63</v>
      </c>
      <c r="E28" s="225" t="s">
        <v>81</v>
      </c>
      <c r="F28" s="225" t="s">
        <v>74</v>
      </c>
      <c r="G28" s="11" t="s">
        <v>26</v>
      </c>
      <c r="H28" s="51">
        <v>45700</v>
      </c>
      <c r="I28" s="52">
        <v>45700</v>
      </c>
      <c r="J28" s="53">
        <v>45000</v>
      </c>
      <c r="K28" s="126">
        <v>0</v>
      </c>
      <c r="L28" s="53">
        <v>50000</v>
      </c>
      <c r="M28" s="52">
        <v>50000</v>
      </c>
      <c r="N28" s="53">
        <v>49300</v>
      </c>
      <c r="O28" s="65"/>
      <c r="P28" s="132">
        <v>50000</v>
      </c>
      <c r="Q28" s="126">
        <v>50000</v>
      </c>
      <c r="R28" s="300" t="s">
        <v>30</v>
      </c>
      <c r="S28" s="228">
        <v>4</v>
      </c>
      <c r="T28" s="228">
        <v>4</v>
      </c>
      <c r="U28" s="228">
        <v>4</v>
      </c>
      <c r="V28" s="5"/>
    </row>
    <row r="29" spans="1:26" ht="13.5" customHeight="1">
      <c r="A29" s="208"/>
      <c r="B29" s="237"/>
      <c r="C29" s="252"/>
      <c r="D29" s="210"/>
      <c r="E29" s="225"/>
      <c r="F29" s="225"/>
      <c r="G29" s="11" t="s">
        <v>27</v>
      </c>
      <c r="H29" s="51">
        <v>923600</v>
      </c>
      <c r="I29" s="52">
        <v>919400</v>
      </c>
      <c r="J29" s="53">
        <v>839600</v>
      </c>
      <c r="K29" s="126">
        <v>4200</v>
      </c>
      <c r="L29" s="53">
        <v>980700</v>
      </c>
      <c r="M29" s="52">
        <v>977700</v>
      </c>
      <c r="N29" s="53">
        <v>879000</v>
      </c>
      <c r="O29" s="65">
        <v>3000</v>
      </c>
      <c r="P29" s="132">
        <v>1030000</v>
      </c>
      <c r="Q29" s="126">
        <v>1050000</v>
      </c>
      <c r="R29" s="300"/>
      <c r="S29" s="228"/>
      <c r="T29" s="228"/>
      <c r="U29" s="228"/>
      <c r="V29" s="5"/>
    </row>
    <row r="30" spans="1:26" ht="13.5" customHeight="1">
      <c r="A30" s="208"/>
      <c r="B30" s="237"/>
      <c r="C30" s="252"/>
      <c r="D30" s="210"/>
      <c r="E30" s="225"/>
      <c r="F30" s="225"/>
      <c r="G30" s="11" t="s">
        <v>59</v>
      </c>
      <c r="H30" s="51">
        <v>44600</v>
      </c>
      <c r="I30" s="52">
        <v>44600</v>
      </c>
      <c r="J30" s="53">
        <v>44000</v>
      </c>
      <c r="K30" s="126"/>
      <c r="L30" s="53"/>
      <c r="M30" s="52"/>
      <c r="N30" s="53"/>
      <c r="O30" s="65"/>
      <c r="P30" s="132"/>
      <c r="Q30" s="126"/>
      <c r="R30" s="300"/>
      <c r="S30" s="228"/>
      <c r="T30" s="228"/>
      <c r="U30" s="228"/>
      <c r="V30" s="5"/>
    </row>
    <row r="31" spans="1:26" ht="13.5" customHeight="1">
      <c r="A31" s="208"/>
      <c r="B31" s="237"/>
      <c r="C31" s="252"/>
      <c r="D31" s="210"/>
      <c r="E31" s="225"/>
      <c r="F31" s="225"/>
      <c r="G31" s="11" t="s">
        <v>28</v>
      </c>
      <c r="H31" s="51">
        <v>113100</v>
      </c>
      <c r="I31" s="52">
        <v>113100</v>
      </c>
      <c r="J31" s="53">
        <v>70000</v>
      </c>
      <c r="K31" s="126">
        <v>0</v>
      </c>
      <c r="L31" s="53">
        <v>88200</v>
      </c>
      <c r="M31" s="52">
        <v>88200</v>
      </c>
      <c r="N31" s="53">
        <v>65000</v>
      </c>
      <c r="O31" s="65"/>
      <c r="P31" s="132">
        <v>88600</v>
      </c>
      <c r="Q31" s="126">
        <v>89100</v>
      </c>
      <c r="R31" s="300"/>
      <c r="S31" s="228"/>
      <c r="T31" s="228"/>
      <c r="U31" s="228"/>
      <c r="V31" s="5"/>
    </row>
    <row r="32" spans="1:26" ht="19.5" customHeight="1">
      <c r="A32" s="208"/>
      <c r="B32" s="237"/>
      <c r="C32" s="252"/>
      <c r="D32" s="210"/>
      <c r="E32" s="225"/>
      <c r="F32" s="225"/>
      <c r="G32" s="10" t="s">
        <v>13</v>
      </c>
      <c r="H32" s="59">
        <f t="shared" ref="H32:Q32" si="7">SUM(H28:H31)</f>
        <v>1127000</v>
      </c>
      <c r="I32" s="61">
        <f t="shared" si="7"/>
        <v>1122800</v>
      </c>
      <c r="J32" s="60">
        <f t="shared" si="7"/>
        <v>998600</v>
      </c>
      <c r="K32" s="88">
        <f t="shared" si="7"/>
        <v>4200</v>
      </c>
      <c r="L32" s="61">
        <f t="shared" si="7"/>
        <v>1118900</v>
      </c>
      <c r="M32" s="60">
        <f t="shared" si="7"/>
        <v>1115900</v>
      </c>
      <c r="N32" s="61">
        <f t="shared" si="7"/>
        <v>993300</v>
      </c>
      <c r="O32" s="58">
        <f t="shared" si="7"/>
        <v>3000</v>
      </c>
      <c r="P32" s="75">
        <f t="shared" si="7"/>
        <v>1168600</v>
      </c>
      <c r="Q32" s="88">
        <f t="shared" si="7"/>
        <v>1189100</v>
      </c>
      <c r="R32" s="300"/>
      <c r="S32" s="75"/>
      <c r="T32" s="75"/>
      <c r="U32" s="75"/>
      <c r="V32" s="5"/>
    </row>
    <row r="33" spans="1:22" ht="13.5" customHeight="1">
      <c r="A33" s="208" t="s">
        <v>18</v>
      </c>
      <c r="B33" s="237" t="s">
        <v>18</v>
      </c>
      <c r="C33" s="252" t="s">
        <v>34</v>
      </c>
      <c r="D33" s="210" t="s">
        <v>64</v>
      </c>
      <c r="E33" s="225" t="s">
        <v>33</v>
      </c>
      <c r="F33" s="225" t="s">
        <v>34</v>
      </c>
      <c r="G33" s="11" t="s">
        <v>26</v>
      </c>
      <c r="H33" s="51"/>
      <c r="I33" s="52"/>
      <c r="J33" s="53"/>
      <c r="K33" s="126"/>
      <c r="L33" s="53"/>
      <c r="M33" s="52"/>
      <c r="N33" s="53"/>
      <c r="O33" s="65"/>
      <c r="P33" s="132"/>
      <c r="Q33" s="126"/>
      <c r="R33" s="291" t="s">
        <v>44</v>
      </c>
      <c r="S33" s="226">
        <v>6</v>
      </c>
      <c r="T33" s="226">
        <v>6</v>
      </c>
      <c r="U33" s="226">
        <v>6</v>
      </c>
      <c r="V33" s="5"/>
    </row>
    <row r="34" spans="1:22" ht="13.5" customHeight="1">
      <c r="A34" s="208"/>
      <c r="B34" s="237"/>
      <c r="C34" s="252"/>
      <c r="D34" s="210"/>
      <c r="E34" s="225"/>
      <c r="F34" s="225"/>
      <c r="G34" s="11" t="s">
        <v>27</v>
      </c>
      <c r="H34" s="51">
        <v>5000</v>
      </c>
      <c r="I34" s="52">
        <v>5000</v>
      </c>
      <c r="J34" s="53"/>
      <c r="K34" s="126"/>
      <c r="L34" s="53">
        <v>5000</v>
      </c>
      <c r="M34" s="52">
        <v>5000</v>
      </c>
      <c r="N34" s="53"/>
      <c r="O34" s="65"/>
      <c r="P34" s="132">
        <v>5000</v>
      </c>
      <c r="Q34" s="126">
        <v>5000</v>
      </c>
      <c r="R34" s="291"/>
      <c r="S34" s="227"/>
      <c r="T34" s="227"/>
      <c r="U34" s="227"/>
      <c r="V34" s="5"/>
    </row>
    <row r="35" spans="1:22" ht="19.5" customHeight="1">
      <c r="A35" s="208"/>
      <c r="B35" s="237"/>
      <c r="C35" s="252"/>
      <c r="D35" s="210"/>
      <c r="E35" s="225"/>
      <c r="F35" s="225"/>
      <c r="G35" s="10" t="s">
        <v>13</v>
      </c>
      <c r="H35" s="59">
        <f>SUM(H33:H34)</f>
        <v>5000</v>
      </c>
      <c r="I35" s="61">
        <f t="shared" ref="I35:Q35" si="8">SUM(I33:I34)</f>
        <v>5000</v>
      </c>
      <c r="J35" s="60">
        <f t="shared" si="8"/>
        <v>0</v>
      </c>
      <c r="K35" s="88">
        <f t="shared" si="8"/>
        <v>0</v>
      </c>
      <c r="L35" s="61">
        <f t="shared" si="8"/>
        <v>5000</v>
      </c>
      <c r="M35" s="60">
        <f t="shared" si="8"/>
        <v>5000</v>
      </c>
      <c r="N35" s="61">
        <f t="shared" si="8"/>
        <v>0</v>
      </c>
      <c r="O35" s="58">
        <f t="shared" si="8"/>
        <v>0</v>
      </c>
      <c r="P35" s="75">
        <f t="shared" si="8"/>
        <v>5000</v>
      </c>
      <c r="Q35" s="88">
        <f t="shared" si="8"/>
        <v>5000</v>
      </c>
      <c r="R35" s="291"/>
      <c r="S35" s="75"/>
      <c r="T35" s="75"/>
      <c r="U35" s="75"/>
      <c r="V35" s="5"/>
    </row>
    <row r="36" spans="1:22" ht="18" customHeight="1">
      <c r="A36" s="211" t="s">
        <v>18</v>
      </c>
      <c r="B36" s="220" t="s">
        <v>18</v>
      </c>
      <c r="C36" s="262" t="s">
        <v>86</v>
      </c>
      <c r="D36" s="232" t="s">
        <v>91</v>
      </c>
      <c r="E36" s="253" t="s">
        <v>33</v>
      </c>
      <c r="F36" s="253" t="s">
        <v>34</v>
      </c>
      <c r="G36" s="103" t="s">
        <v>26</v>
      </c>
      <c r="H36" s="104"/>
      <c r="I36" s="105"/>
      <c r="J36" s="105"/>
      <c r="K36" s="113"/>
      <c r="L36" s="53">
        <v>116000</v>
      </c>
      <c r="M36" s="107">
        <v>116000</v>
      </c>
      <c r="N36" s="105"/>
      <c r="O36" s="106"/>
      <c r="P36" s="108">
        <v>120000</v>
      </c>
      <c r="Q36" s="113">
        <v>125000</v>
      </c>
      <c r="R36" s="230" t="s">
        <v>92</v>
      </c>
      <c r="S36" s="130">
        <v>15</v>
      </c>
      <c r="T36" s="130">
        <v>15</v>
      </c>
      <c r="U36" s="130">
        <v>15</v>
      </c>
      <c r="V36" s="5"/>
    </row>
    <row r="37" spans="1:22" ht="28.5" customHeight="1">
      <c r="A37" s="207"/>
      <c r="B37" s="221"/>
      <c r="C37" s="263"/>
      <c r="D37" s="233"/>
      <c r="E37" s="255"/>
      <c r="F37" s="255"/>
      <c r="G37" s="10" t="s">
        <v>13</v>
      </c>
      <c r="H37" s="77">
        <f>SUM(H36)</f>
        <v>0</v>
      </c>
      <c r="I37" s="60">
        <f t="shared" ref="I37:Q37" si="9">SUM(I36)</f>
        <v>0</v>
      </c>
      <c r="J37" s="60">
        <f t="shared" si="9"/>
        <v>0</v>
      </c>
      <c r="K37" s="88">
        <f t="shared" si="9"/>
        <v>0</v>
      </c>
      <c r="L37" s="58">
        <f t="shared" si="9"/>
        <v>116000</v>
      </c>
      <c r="M37" s="60">
        <f t="shared" si="9"/>
        <v>116000</v>
      </c>
      <c r="N37" s="60">
        <f t="shared" si="9"/>
        <v>0</v>
      </c>
      <c r="O37" s="58">
        <f t="shared" si="9"/>
        <v>0</v>
      </c>
      <c r="P37" s="75">
        <f t="shared" si="9"/>
        <v>120000</v>
      </c>
      <c r="Q37" s="61">
        <f t="shared" si="9"/>
        <v>125000</v>
      </c>
      <c r="R37" s="231"/>
      <c r="S37" s="109"/>
      <c r="T37" s="109"/>
      <c r="U37" s="109"/>
      <c r="V37" s="5"/>
    </row>
    <row r="38" spans="1:22" ht="13.5" customHeight="1">
      <c r="A38" s="208" t="s">
        <v>18</v>
      </c>
      <c r="B38" s="237" t="s">
        <v>18</v>
      </c>
      <c r="C38" s="252" t="s">
        <v>87</v>
      </c>
      <c r="D38" s="210" t="s">
        <v>68</v>
      </c>
      <c r="E38" s="225" t="s">
        <v>67</v>
      </c>
      <c r="F38" s="225" t="s">
        <v>70</v>
      </c>
      <c r="G38" s="14" t="s">
        <v>27</v>
      </c>
      <c r="H38" s="51">
        <v>3246300</v>
      </c>
      <c r="I38" s="52">
        <v>3163900</v>
      </c>
      <c r="J38" s="53">
        <v>2147100</v>
      </c>
      <c r="K38" s="126">
        <v>82400</v>
      </c>
      <c r="L38" s="53">
        <v>3400000</v>
      </c>
      <c r="M38" s="52">
        <v>3339100</v>
      </c>
      <c r="N38" s="53">
        <v>224600</v>
      </c>
      <c r="O38" s="65">
        <v>60900</v>
      </c>
      <c r="P38" s="132">
        <v>3400000</v>
      </c>
      <c r="Q38" s="126">
        <v>3450000</v>
      </c>
      <c r="R38" s="302" t="s">
        <v>35</v>
      </c>
      <c r="S38" s="229">
        <v>12</v>
      </c>
      <c r="T38" s="229">
        <v>12</v>
      </c>
      <c r="U38" s="229">
        <v>12</v>
      </c>
      <c r="V38" s="5"/>
    </row>
    <row r="39" spans="1:22" ht="13.5" customHeight="1">
      <c r="A39" s="208"/>
      <c r="B39" s="237"/>
      <c r="C39" s="252"/>
      <c r="D39" s="210"/>
      <c r="E39" s="225"/>
      <c r="F39" s="225"/>
      <c r="G39" s="43" t="s">
        <v>55</v>
      </c>
      <c r="H39" s="51">
        <v>98700</v>
      </c>
      <c r="I39" s="52">
        <v>98700</v>
      </c>
      <c r="J39" s="53">
        <v>89700</v>
      </c>
      <c r="K39" s="126">
        <v>0</v>
      </c>
      <c r="L39" s="53">
        <v>100000</v>
      </c>
      <c r="M39" s="52">
        <v>100000</v>
      </c>
      <c r="N39" s="53">
        <v>91500</v>
      </c>
      <c r="O39" s="65"/>
      <c r="P39" s="132">
        <v>100000</v>
      </c>
      <c r="Q39" s="126">
        <v>100000</v>
      </c>
      <c r="R39" s="302"/>
      <c r="S39" s="229"/>
      <c r="T39" s="229"/>
      <c r="U39" s="229"/>
      <c r="V39" s="5"/>
    </row>
    <row r="40" spans="1:22" ht="13.5" customHeight="1">
      <c r="A40" s="208"/>
      <c r="B40" s="237"/>
      <c r="C40" s="252"/>
      <c r="D40" s="210"/>
      <c r="E40" s="225"/>
      <c r="F40" s="225"/>
      <c r="G40" s="43" t="s">
        <v>59</v>
      </c>
      <c r="H40" s="51"/>
      <c r="I40" s="52"/>
      <c r="J40" s="53"/>
      <c r="K40" s="126"/>
      <c r="L40" s="53"/>
      <c r="M40" s="52"/>
      <c r="N40" s="53"/>
      <c r="O40" s="65"/>
      <c r="P40" s="132"/>
      <c r="Q40" s="126"/>
      <c r="R40" s="302"/>
      <c r="S40" s="229"/>
      <c r="T40" s="229"/>
      <c r="U40" s="229"/>
      <c r="V40" s="5"/>
    </row>
    <row r="41" spans="1:22" ht="13.5" customHeight="1">
      <c r="A41" s="208"/>
      <c r="B41" s="237"/>
      <c r="C41" s="252"/>
      <c r="D41" s="210"/>
      <c r="E41" s="225"/>
      <c r="F41" s="225"/>
      <c r="G41" s="14" t="s">
        <v>28</v>
      </c>
      <c r="H41" s="51">
        <v>161600</v>
      </c>
      <c r="I41" s="52">
        <v>161600</v>
      </c>
      <c r="J41" s="53"/>
      <c r="K41" s="126">
        <v>0</v>
      </c>
      <c r="L41" s="53">
        <v>157200</v>
      </c>
      <c r="M41" s="52">
        <v>157200</v>
      </c>
      <c r="N41" s="53"/>
      <c r="O41" s="65"/>
      <c r="P41" s="132">
        <v>162400</v>
      </c>
      <c r="Q41" s="126">
        <v>166500</v>
      </c>
      <c r="R41" s="302"/>
      <c r="S41" s="229"/>
      <c r="T41" s="229"/>
      <c r="U41" s="229"/>
      <c r="V41" s="5"/>
    </row>
    <row r="42" spans="1:22" ht="20.25" customHeight="1">
      <c r="A42" s="211"/>
      <c r="B42" s="220"/>
      <c r="C42" s="262"/>
      <c r="D42" s="232"/>
      <c r="E42" s="253"/>
      <c r="F42" s="225"/>
      <c r="G42" s="20" t="s">
        <v>13</v>
      </c>
      <c r="H42" s="54">
        <f>SUM(H38:H41)</f>
        <v>3506600</v>
      </c>
      <c r="I42" s="56">
        <f t="shared" ref="I42:K42" si="10">SUM(I38:I41)</f>
        <v>3424200</v>
      </c>
      <c r="J42" s="55">
        <f t="shared" si="10"/>
        <v>2236800</v>
      </c>
      <c r="K42" s="114">
        <f t="shared" si="10"/>
        <v>82400</v>
      </c>
      <c r="L42" s="56">
        <f t="shared" ref="L42:Q42" si="11">SUM(L38:L41)</f>
        <v>3657200</v>
      </c>
      <c r="M42" s="55">
        <f t="shared" si="11"/>
        <v>3596300</v>
      </c>
      <c r="N42" s="56">
        <f t="shared" si="11"/>
        <v>316100</v>
      </c>
      <c r="O42" s="100">
        <f t="shared" si="11"/>
        <v>60900</v>
      </c>
      <c r="P42" s="79">
        <f t="shared" si="11"/>
        <v>3662400</v>
      </c>
      <c r="Q42" s="114">
        <f t="shared" si="11"/>
        <v>3716500</v>
      </c>
      <c r="R42" s="303"/>
      <c r="S42" s="79"/>
      <c r="T42" s="79"/>
      <c r="U42" s="79"/>
      <c r="V42" s="5"/>
    </row>
    <row r="43" spans="1:22" ht="20.25" customHeight="1">
      <c r="A43" s="211" t="s">
        <v>18</v>
      </c>
      <c r="B43" s="220" t="s">
        <v>18</v>
      </c>
      <c r="C43" s="262" t="s">
        <v>88</v>
      </c>
      <c r="D43" s="232" t="s">
        <v>24</v>
      </c>
      <c r="E43" s="253" t="s">
        <v>33</v>
      </c>
      <c r="F43" s="254" t="s">
        <v>70</v>
      </c>
      <c r="G43" s="11" t="s">
        <v>26</v>
      </c>
      <c r="H43" s="51"/>
      <c r="I43" s="52"/>
      <c r="J43" s="53"/>
      <c r="K43" s="126"/>
      <c r="L43" s="53">
        <v>4400</v>
      </c>
      <c r="M43" s="52">
        <v>4400</v>
      </c>
      <c r="N43" s="53"/>
      <c r="O43" s="65"/>
      <c r="P43" s="132">
        <v>4500</v>
      </c>
      <c r="Q43" s="126">
        <v>4500</v>
      </c>
      <c r="R43" s="304" t="s">
        <v>31</v>
      </c>
      <c r="S43" s="130">
        <v>163</v>
      </c>
      <c r="T43" s="130">
        <v>163</v>
      </c>
      <c r="U43" s="130">
        <v>160</v>
      </c>
      <c r="V43" s="5"/>
    </row>
    <row r="44" spans="1:22" ht="20.25" customHeight="1">
      <c r="A44" s="207"/>
      <c r="B44" s="221"/>
      <c r="C44" s="263"/>
      <c r="D44" s="233"/>
      <c r="E44" s="255"/>
      <c r="F44" s="245"/>
      <c r="G44" s="10" t="s">
        <v>13</v>
      </c>
      <c r="H44" s="59">
        <f t="shared" ref="H44:O44" si="12">SUM(H43)</f>
        <v>0</v>
      </c>
      <c r="I44" s="61">
        <f t="shared" si="12"/>
        <v>0</v>
      </c>
      <c r="J44" s="60">
        <f t="shared" si="12"/>
        <v>0</v>
      </c>
      <c r="K44" s="88">
        <f t="shared" si="12"/>
        <v>0</v>
      </c>
      <c r="L44" s="58">
        <f t="shared" si="12"/>
        <v>4400</v>
      </c>
      <c r="M44" s="58">
        <f t="shared" si="12"/>
        <v>4400</v>
      </c>
      <c r="N44" s="58">
        <f t="shared" si="12"/>
        <v>0</v>
      </c>
      <c r="O44" s="58">
        <f t="shared" si="12"/>
        <v>0</v>
      </c>
      <c r="P44" s="75">
        <f t="shared" ref="P44:Q44" si="13">SUM(P43)</f>
        <v>4500</v>
      </c>
      <c r="Q44" s="88">
        <f t="shared" si="13"/>
        <v>4500</v>
      </c>
      <c r="R44" s="305"/>
      <c r="S44" s="109"/>
      <c r="T44" s="109"/>
      <c r="U44" s="109"/>
      <c r="V44" s="5"/>
    </row>
    <row r="45" spans="1:22" ht="20.25" customHeight="1">
      <c r="A45" s="208" t="s">
        <v>18</v>
      </c>
      <c r="B45" s="237" t="s">
        <v>18</v>
      </c>
      <c r="C45" s="252" t="s">
        <v>89</v>
      </c>
      <c r="D45" s="210" t="s">
        <v>90</v>
      </c>
      <c r="E45" s="225" t="s">
        <v>33</v>
      </c>
      <c r="F45" s="225" t="s">
        <v>34</v>
      </c>
      <c r="G45" s="11" t="s">
        <v>27</v>
      </c>
      <c r="H45" s="51"/>
      <c r="I45" s="52"/>
      <c r="J45" s="52"/>
      <c r="K45" s="64"/>
      <c r="L45" s="53">
        <v>6000</v>
      </c>
      <c r="M45" s="52">
        <v>6000</v>
      </c>
      <c r="N45" s="52"/>
      <c r="O45" s="147"/>
      <c r="P45" s="132">
        <v>6000</v>
      </c>
      <c r="Q45" s="53">
        <v>6000</v>
      </c>
      <c r="R45" s="314" t="s">
        <v>93</v>
      </c>
      <c r="S45" s="136">
        <v>340</v>
      </c>
      <c r="T45" s="119">
        <v>400</v>
      </c>
      <c r="U45" s="120">
        <v>400</v>
      </c>
      <c r="V45" s="5"/>
    </row>
    <row r="46" spans="1:22" ht="20.25" customHeight="1">
      <c r="A46" s="208"/>
      <c r="B46" s="237"/>
      <c r="C46" s="252"/>
      <c r="D46" s="210"/>
      <c r="E46" s="225"/>
      <c r="F46" s="315"/>
      <c r="G46" s="10" t="s">
        <v>13</v>
      </c>
      <c r="H46" s="59">
        <f t="shared" ref="H46:Q46" si="14">SUM(H45)</f>
        <v>0</v>
      </c>
      <c r="I46" s="60">
        <f t="shared" si="14"/>
        <v>0</v>
      </c>
      <c r="J46" s="60">
        <f t="shared" si="14"/>
        <v>0</v>
      </c>
      <c r="K46" s="135">
        <f t="shared" si="14"/>
        <v>0</v>
      </c>
      <c r="L46" s="61">
        <f t="shared" si="14"/>
        <v>6000</v>
      </c>
      <c r="M46" s="60">
        <f t="shared" si="14"/>
        <v>6000</v>
      </c>
      <c r="N46" s="60">
        <f t="shared" si="14"/>
        <v>0</v>
      </c>
      <c r="O46" s="148">
        <f t="shared" si="14"/>
        <v>0</v>
      </c>
      <c r="P46" s="75">
        <f t="shared" si="14"/>
        <v>6000</v>
      </c>
      <c r="Q46" s="61">
        <f t="shared" si="14"/>
        <v>6000</v>
      </c>
      <c r="R46" s="314"/>
      <c r="S46" s="137"/>
      <c r="T46" s="116"/>
      <c r="U46" s="117"/>
      <c r="V46" s="5"/>
    </row>
    <row r="47" spans="1:22" ht="20.25" customHeight="1">
      <c r="A47" s="212" t="s">
        <v>18</v>
      </c>
      <c r="B47" s="295" t="s">
        <v>18</v>
      </c>
      <c r="C47" s="299" t="s">
        <v>99</v>
      </c>
      <c r="D47" s="296" t="s">
        <v>94</v>
      </c>
      <c r="E47" s="254" t="s">
        <v>33</v>
      </c>
      <c r="F47" s="254" t="s">
        <v>34</v>
      </c>
      <c r="G47" s="35" t="s">
        <v>27</v>
      </c>
      <c r="H47" s="66">
        <v>6000</v>
      </c>
      <c r="I47" s="67">
        <v>6000</v>
      </c>
      <c r="J47" s="110"/>
      <c r="K47" s="125"/>
      <c r="L47" s="110"/>
      <c r="M47" s="67"/>
      <c r="N47" s="110"/>
      <c r="O47" s="149"/>
      <c r="P47" s="133"/>
      <c r="Q47" s="125"/>
      <c r="R47" s="312" t="s">
        <v>95</v>
      </c>
      <c r="S47" s="121">
        <v>170</v>
      </c>
      <c r="T47" s="121">
        <v>170</v>
      </c>
      <c r="U47" s="121">
        <v>170</v>
      </c>
      <c r="V47" s="5"/>
    </row>
    <row r="48" spans="1:22" ht="20.25" customHeight="1" thickBot="1">
      <c r="A48" s="306"/>
      <c r="B48" s="307"/>
      <c r="C48" s="308"/>
      <c r="D48" s="309"/>
      <c r="E48" s="310"/>
      <c r="F48" s="311"/>
      <c r="G48" s="118" t="s">
        <v>13</v>
      </c>
      <c r="H48" s="54">
        <f>SUM(H47)</f>
        <v>6000</v>
      </c>
      <c r="I48" s="56">
        <f t="shared" ref="I48:Q48" si="15">SUM(I47)</f>
        <v>6000</v>
      </c>
      <c r="J48" s="55">
        <f t="shared" si="15"/>
        <v>0</v>
      </c>
      <c r="K48" s="144">
        <f t="shared" si="15"/>
        <v>0</v>
      </c>
      <c r="L48" s="56">
        <f t="shared" si="15"/>
        <v>0</v>
      </c>
      <c r="M48" s="55">
        <f t="shared" si="15"/>
        <v>0</v>
      </c>
      <c r="N48" s="55">
        <f t="shared" si="15"/>
        <v>0</v>
      </c>
      <c r="O48" s="150">
        <f t="shared" si="15"/>
        <v>0</v>
      </c>
      <c r="P48" s="79">
        <f t="shared" si="15"/>
        <v>0</v>
      </c>
      <c r="Q48" s="114">
        <f t="shared" si="15"/>
        <v>0</v>
      </c>
      <c r="R48" s="313"/>
      <c r="S48" s="122"/>
      <c r="T48" s="122"/>
      <c r="U48" s="122"/>
      <c r="V48" s="5"/>
    </row>
    <row r="49" spans="1:35" ht="27" customHeight="1" thickBot="1">
      <c r="A49" s="21" t="s">
        <v>18</v>
      </c>
      <c r="B49" s="22" t="s">
        <v>18</v>
      </c>
      <c r="C49" s="249" t="s">
        <v>14</v>
      </c>
      <c r="D49" s="249"/>
      <c r="E49" s="249"/>
      <c r="F49" s="249"/>
      <c r="G49" s="250"/>
      <c r="H49" s="91">
        <f>SUM(H16,H22,H25,H27,H32,H35,H37,H42,H44,H46,H48,)</f>
        <v>11800500</v>
      </c>
      <c r="I49" s="145">
        <f t="shared" ref="I49:Q49" si="16">SUM(I16,I22,I25,I27,I32,I35,I37,I42,I44,I46,I48,)</f>
        <v>11659400</v>
      </c>
      <c r="J49" s="145">
        <f t="shared" si="16"/>
        <v>9675300</v>
      </c>
      <c r="K49" s="143">
        <f t="shared" si="16"/>
        <v>141100</v>
      </c>
      <c r="L49" s="91">
        <f t="shared" si="16"/>
        <v>12473600</v>
      </c>
      <c r="M49" s="145">
        <f t="shared" si="16"/>
        <v>12389700</v>
      </c>
      <c r="N49" s="145">
        <f t="shared" si="16"/>
        <v>7610900</v>
      </c>
      <c r="O49" s="143">
        <f t="shared" si="16"/>
        <v>83900</v>
      </c>
      <c r="P49" s="91">
        <f t="shared" si="16"/>
        <v>12884800</v>
      </c>
      <c r="Q49" s="146">
        <f t="shared" si="16"/>
        <v>13350100</v>
      </c>
      <c r="R49" s="166" t="s">
        <v>23</v>
      </c>
      <c r="S49" s="37" t="s">
        <v>23</v>
      </c>
      <c r="T49" s="36" t="s">
        <v>23</v>
      </c>
      <c r="U49" s="37" t="s">
        <v>23</v>
      </c>
      <c r="V49" s="5"/>
    </row>
    <row r="50" spans="1:35" ht="29.25" customHeight="1" thickBot="1">
      <c r="A50" s="25" t="s">
        <v>18</v>
      </c>
      <c r="B50" s="26">
        <v>2</v>
      </c>
      <c r="C50" s="256" t="s">
        <v>40</v>
      </c>
      <c r="D50" s="256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6"/>
      <c r="S50" s="257"/>
      <c r="T50" s="256"/>
      <c r="U50" s="258"/>
      <c r="V50" s="5"/>
    </row>
    <row r="51" spans="1:35" ht="14.25" customHeight="1">
      <c r="A51" s="206" t="s">
        <v>18</v>
      </c>
      <c r="B51" s="248" t="s">
        <v>19</v>
      </c>
      <c r="C51" s="251" t="s">
        <v>18</v>
      </c>
      <c r="D51" s="209" t="s">
        <v>79</v>
      </c>
      <c r="E51" s="224" t="s">
        <v>82</v>
      </c>
      <c r="F51" s="269" t="s">
        <v>80</v>
      </c>
      <c r="G51" s="19" t="s">
        <v>26</v>
      </c>
      <c r="H51" s="62">
        <v>47100</v>
      </c>
      <c r="I51" s="48">
        <v>47100</v>
      </c>
      <c r="J51" s="48">
        <v>46100</v>
      </c>
      <c r="K51" s="63">
        <v>0</v>
      </c>
      <c r="L51" s="62">
        <v>50000</v>
      </c>
      <c r="M51" s="48">
        <v>50000</v>
      </c>
      <c r="N51" s="48">
        <v>49700</v>
      </c>
      <c r="O51" s="63"/>
      <c r="P51" s="74">
        <v>52000</v>
      </c>
      <c r="Q51" s="74">
        <v>54000</v>
      </c>
      <c r="R51" s="265" t="s">
        <v>45</v>
      </c>
      <c r="S51" s="235">
        <v>630</v>
      </c>
      <c r="T51" s="235">
        <v>650</v>
      </c>
      <c r="U51" s="235">
        <v>660</v>
      </c>
      <c r="V51" s="5"/>
    </row>
    <row r="52" spans="1:35" ht="14.25" customHeight="1">
      <c r="A52" s="207"/>
      <c r="B52" s="221"/>
      <c r="C52" s="263"/>
      <c r="D52" s="233"/>
      <c r="E52" s="255"/>
      <c r="F52" s="270"/>
      <c r="G52" s="35" t="s">
        <v>59</v>
      </c>
      <c r="H52" s="66"/>
      <c r="I52" s="67"/>
      <c r="J52" s="67"/>
      <c r="K52" s="84"/>
      <c r="L52" s="66"/>
      <c r="M52" s="67"/>
      <c r="N52" s="67"/>
      <c r="O52" s="84"/>
      <c r="P52" s="78"/>
      <c r="Q52" s="78"/>
      <c r="R52" s="266"/>
      <c r="S52" s="236"/>
      <c r="T52" s="236"/>
      <c r="U52" s="236"/>
      <c r="V52" s="5"/>
    </row>
    <row r="53" spans="1:35" ht="15" customHeight="1">
      <c r="A53" s="208"/>
      <c r="B53" s="237"/>
      <c r="C53" s="252"/>
      <c r="D53" s="210"/>
      <c r="E53" s="225"/>
      <c r="F53" s="271"/>
      <c r="G53" s="11" t="s">
        <v>27</v>
      </c>
      <c r="H53" s="51">
        <v>136500</v>
      </c>
      <c r="I53" s="52">
        <v>136500</v>
      </c>
      <c r="J53" s="52">
        <v>114800</v>
      </c>
      <c r="K53" s="64"/>
      <c r="L53" s="51">
        <v>140000</v>
      </c>
      <c r="M53" s="52">
        <v>140000</v>
      </c>
      <c r="N53" s="52">
        <v>119000</v>
      </c>
      <c r="O53" s="64"/>
      <c r="P53" s="76">
        <v>150000</v>
      </c>
      <c r="Q53" s="76">
        <v>160000</v>
      </c>
      <c r="R53" s="266"/>
      <c r="S53" s="236"/>
      <c r="T53" s="236"/>
      <c r="U53" s="236"/>
      <c r="V53" s="5"/>
    </row>
    <row r="54" spans="1:35" ht="19.5" customHeight="1">
      <c r="A54" s="208"/>
      <c r="B54" s="237"/>
      <c r="C54" s="252"/>
      <c r="D54" s="210"/>
      <c r="E54" s="225"/>
      <c r="F54" s="271"/>
      <c r="G54" s="11" t="s">
        <v>28</v>
      </c>
      <c r="H54" s="51">
        <v>1600</v>
      </c>
      <c r="I54" s="52">
        <v>1600</v>
      </c>
      <c r="J54" s="52">
        <v>0</v>
      </c>
      <c r="K54" s="94">
        <v>0</v>
      </c>
      <c r="L54" s="51">
        <v>2500</v>
      </c>
      <c r="M54" s="52">
        <v>2500</v>
      </c>
      <c r="N54" s="52"/>
      <c r="O54" s="57"/>
      <c r="P54" s="76">
        <v>2500</v>
      </c>
      <c r="Q54" s="76">
        <v>2500</v>
      </c>
      <c r="R54" s="266"/>
      <c r="S54" s="223"/>
      <c r="T54" s="223"/>
      <c r="U54" s="223"/>
      <c r="V54" s="5"/>
    </row>
    <row r="55" spans="1:35" ht="15" customHeight="1">
      <c r="A55" s="208"/>
      <c r="B55" s="237"/>
      <c r="C55" s="252"/>
      <c r="D55" s="210"/>
      <c r="E55" s="225"/>
      <c r="F55" s="271"/>
      <c r="G55" s="10" t="s">
        <v>13</v>
      </c>
      <c r="H55" s="77">
        <f t="shared" ref="H55:Q55" si="17">SUM(H51:H54)</f>
        <v>185200</v>
      </c>
      <c r="I55" s="60">
        <f t="shared" si="17"/>
        <v>185200</v>
      </c>
      <c r="J55" s="60">
        <f t="shared" si="17"/>
        <v>160900</v>
      </c>
      <c r="K55" s="58">
        <f t="shared" si="17"/>
        <v>0</v>
      </c>
      <c r="L55" s="59">
        <f t="shared" si="17"/>
        <v>192500</v>
      </c>
      <c r="M55" s="60">
        <f t="shared" si="17"/>
        <v>192500</v>
      </c>
      <c r="N55" s="61">
        <f t="shared" si="17"/>
        <v>168700</v>
      </c>
      <c r="O55" s="58">
        <f t="shared" si="17"/>
        <v>0</v>
      </c>
      <c r="P55" s="77">
        <f t="shared" si="17"/>
        <v>204500</v>
      </c>
      <c r="Q55" s="75">
        <f t="shared" si="17"/>
        <v>216500</v>
      </c>
      <c r="R55" s="267"/>
      <c r="S55" s="75"/>
      <c r="T55" s="75"/>
      <c r="U55" s="75"/>
      <c r="V55" s="5"/>
    </row>
    <row r="56" spans="1:35" ht="0.75" customHeight="1">
      <c r="A56" s="123"/>
      <c r="B56" s="124"/>
      <c r="C56" s="127"/>
      <c r="D56" s="129"/>
      <c r="E56" s="128"/>
      <c r="F56" s="128"/>
      <c r="G56" s="20"/>
      <c r="H56" s="54"/>
      <c r="I56" s="56"/>
      <c r="J56" s="55"/>
      <c r="K56" s="100"/>
      <c r="L56" s="54"/>
      <c r="M56" s="55"/>
      <c r="N56" s="56"/>
      <c r="O56" s="100"/>
      <c r="P56" s="101"/>
      <c r="Q56" s="79"/>
      <c r="R56" s="131"/>
      <c r="S56" s="79"/>
      <c r="T56" s="79"/>
      <c r="U56" s="79"/>
      <c r="V56" s="5"/>
    </row>
    <row r="57" spans="1:35" ht="21.75" customHeight="1">
      <c r="A57" s="208" t="s">
        <v>18</v>
      </c>
      <c r="B57" s="237" t="s">
        <v>19</v>
      </c>
      <c r="C57" s="252" t="s">
        <v>86</v>
      </c>
      <c r="D57" s="210" t="s">
        <v>65</v>
      </c>
      <c r="E57" s="225" t="s">
        <v>76</v>
      </c>
      <c r="F57" s="225" t="s">
        <v>34</v>
      </c>
      <c r="G57" s="14" t="s">
        <v>27</v>
      </c>
      <c r="H57" s="51">
        <v>1900</v>
      </c>
      <c r="I57" s="65">
        <v>1900</v>
      </c>
      <c r="J57" s="81">
        <v>0</v>
      </c>
      <c r="K57" s="82">
        <v>0</v>
      </c>
      <c r="L57" s="51">
        <v>5000</v>
      </c>
      <c r="M57" s="65">
        <v>5000</v>
      </c>
      <c r="N57" s="81">
        <v>0</v>
      </c>
      <c r="O57" s="82">
        <v>0</v>
      </c>
      <c r="P57" s="83">
        <v>5000</v>
      </c>
      <c r="Q57" s="97">
        <v>5000</v>
      </c>
      <c r="R57" s="301" t="s">
        <v>42</v>
      </c>
      <c r="S57" s="98">
        <v>33</v>
      </c>
      <c r="T57" s="96">
        <v>33</v>
      </c>
      <c r="U57" s="96">
        <v>33</v>
      </c>
      <c r="V57" s="5"/>
    </row>
    <row r="58" spans="1:35" ht="17.25" customHeight="1">
      <c r="A58" s="208"/>
      <c r="B58" s="237"/>
      <c r="C58" s="252"/>
      <c r="D58" s="210"/>
      <c r="E58" s="225"/>
      <c r="F58" s="225"/>
      <c r="G58" s="10" t="s">
        <v>13</v>
      </c>
      <c r="H58" s="59">
        <f t="shared" ref="H58:O58" si="18">SUM(H57:H57)</f>
        <v>1900</v>
      </c>
      <c r="I58" s="58">
        <f t="shared" si="18"/>
        <v>1900</v>
      </c>
      <c r="J58" s="60">
        <f t="shared" si="18"/>
        <v>0</v>
      </c>
      <c r="K58" s="88">
        <f t="shared" si="18"/>
        <v>0</v>
      </c>
      <c r="L58" s="58">
        <f t="shared" si="18"/>
        <v>5000</v>
      </c>
      <c r="M58" s="60">
        <f t="shared" si="18"/>
        <v>5000</v>
      </c>
      <c r="N58" s="60">
        <f t="shared" si="18"/>
        <v>0</v>
      </c>
      <c r="O58" s="88">
        <f t="shared" si="18"/>
        <v>0</v>
      </c>
      <c r="P58" s="58">
        <f t="shared" ref="P58:Q58" si="19">SUM(P57:P57)</f>
        <v>5000</v>
      </c>
      <c r="Q58" s="75">
        <f t="shared" si="19"/>
        <v>5000</v>
      </c>
      <c r="R58" s="264"/>
      <c r="S58" s="88"/>
      <c r="T58" s="75"/>
      <c r="U58" s="75"/>
      <c r="V58" s="5"/>
    </row>
    <row r="59" spans="1:35" ht="15.75" customHeight="1">
      <c r="A59" s="208" t="s">
        <v>18</v>
      </c>
      <c r="B59" s="237" t="s">
        <v>19</v>
      </c>
      <c r="C59" s="252" t="s">
        <v>22</v>
      </c>
      <c r="D59" s="210" t="s">
        <v>36</v>
      </c>
      <c r="E59" s="225" t="s">
        <v>34</v>
      </c>
      <c r="F59" s="225" t="s">
        <v>71</v>
      </c>
      <c r="G59" s="11" t="s">
        <v>50</v>
      </c>
      <c r="H59" s="51">
        <v>206500</v>
      </c>
      <c r="I59" s="65">
        <v>206500</v>
      </c>
      <c r="J59" s="52">
        <v>0</v>
      </c>
      <c r="K59" s="99">
        <v>0</v>
      </c>
      <c r="L59" s="102">
        <v>219800</v>
      </c>
      <c r="M59" s="52">
        <v>219800</v>
      </c>
      <c r="N59" s="52"/>
      <c r="O59" s="99"/>
      <c r="P59" s="65">
        <v>215100</v>
      </c>
      <c r="Q59" s="95">
        <v>210400</v>
      </c>
      <c r="R59" s="264" t="s">
        <v>43</v>
      </c>
      <c r="S59" s="99">
        <v>886</v>
      </c>
      <c r="T59" s="95">
        <v>890</v>
      </c>
      <c r="U59" s="95">
        <v>900</v>
      </c>
      <c r="V59" s="5"/>
    </row>
    <row r="60" spans="1:35" ht="19.5" customHeight="1" thickBot="1">
      <c r="A60" s="208"/>
      <c r="B60" s="237"/>
      <c r="C60" s="252"/>
      <c r="D60" s="210"/>
      <c r="E60" s="225"/>
      <c r="F60" s="225"/>
      <c r="G60" s="10" t="s">
        <v>13</v>
      </c>
      <c r="H60" s="54">
        <f t="shared" ref="H60:O60" si="20">SUM(H59)</f>
        <v>206500</v>
      </c>
      <c r="I60" s="100">
        <f t="shared" si="20"/>
        <v>206500</v>
      </c>
      <c r="J60" s="55">
        <f t="shared" si="20"/>
        <v>0</v>
      </c>
      <c r="K60" s="114">
        <f t="shared" si="20"/>
        <v>0</v>
      </c>
      <c r="L60" s="100">
        <f t="shared" si="20"/>
        <v>219800</v>
      </c>
      <c r="M60" s="55">
        <f t="shared" si="20"/>
        <v>219800</v>
      </c>
      <c r="N60" s="55">
        <f t="shared" si="20"/>
        <v>0</v>
      </c>
      <c r="O60" s="114">
        <f t="shared" si="20"/>
        <v>0</v>
      </c>
      <c r="P60" s="58">
        <f t="shared" ref="P60:Q60" si="21">SUM(P59)</f>
        <v>215100</v>
      </c>
      <c r="Q60" s="75">
        <f t="shared" si="21"/>
        <v>210400</v>
      </c>
      <c r="R60" s="264"/>
      <c r="S60" s="88"/>
      <c r="T60" s="75"/>
      <c r="U60" s="75"/>
      <c r="V60" s="5"/>
    </row>
    <row r="61" spans="1:35" ht="12.75" customHeight="1" thickBot="1">
      <c r="A61" s="21" t="s">
        <v>18</v>
      </c>
      <c r="B61" s="22" t="s">
        <v>19</v>
      </c>
      <c r="C61" s="238" t="s">
        <v>14</v>
      </c>
      <c r="D61" s="239"/>
      <c r="E61" s="239"/>
      <c r="F61" s="239"/>
      <c r="G61" s="240"/>
      <c r="H61" s="91">
        <f>SUM(H55,H56,H58,H60)</f>
        <v>393600</v>
      </c>
      <c r="I61" s="145">
        <f t="shared" ref="I61:J61" si="22">SUM(I55,I56,I58,I60)</f>
        <v>393600</v>
      </c>
      <c r="J61" s="145">
        <f t="shared" si="22"/>
        <v>160900</v>
      </c>
      <c r="K61" s="153">
        <f t="shared" ref="K61:Q61" si="23">SUM(K55,K56,K58,K60)</f>
        <v>0</v>
      </c>
      <c r="L61" s="91">
        <f t="shared" si="23"/>
        <v>417300</v>
      </c>
      <c r="M61" s="145">
        <f t="shared" si="23"/>
        <v>417300</v>
      </c>
      <c r="N61" s="145">
        <f t="shared" si="23"/>
        <v>168700</v>
      </c>
      <c r="O61" s="151">
        <f t="shared" si="23"/>
        <v>0</v>
      </c>
      <c r="P61" s="68">
        <f t="shared" si="23"/>
        <v>424600</v>
      </c>
      <c r="Q61" s="68">
        <f t="shared" si="23"/>
        <v>431900</v>
      </c>
      <c r="R61" s="37" t="s">
        <v>23</v>
      </c>
      <c r="S61" s="36" t="s">
        <v>23</v>
      </c>
      <c r="T61" s="23" t="s">
        <v>23</v>
      </c>
      <c r="U61" s="37" t="s">
        <v>23</v>
      </c>
    </row>
    <row r="62" spans="1:35" ht="12" thickBot="1">
      <c r="A62" s="21" t="s">
        <v>18</v>
      </c>
      <c r="B62" s="272" t="s">
        <v>15</v>
      </c>
      <c r="C62" s="272"/>
      <c r="D62" s="272"/>
      <c r="E62" s="272"/>
      <c r="F62" s="272"/>
      <c r="G62" s="273"/>
      <c r="H62" s="156">
        <f t="shared" ref="H62:Q62" si="24">SUM(H61,H49)</f>
        <v>12194100</v>
      </c>
      <c r="I62" s="157">
        <f t="shared" si="24"/>
        <v>12053000</v>
      </c>
      <c r="J62" s="157">
        <f t="shared" si="24"/>
        <v>9836200</v>
      </c>
      <c r="K62" s="158">
        <f t="shared" si="24"/>
        <v>141100</v>
      </c>
      <c r="L62" s="156">
        <f t="shared" si="24"/>
        <v>12890900</v>
      </c>
      <c r="M62" s="157">
        <f t="shared" si="24"/>
        <v>12807000</v>
      </c>
      <c r="N62" s="157">
        <f t="shared" si="24"/>
        <v>7779600</v>
      </c>
      <c r="O62" s="158">
        <f t="shared" si="24"/>
        <v>83900</v>
      </c>
      <c r="P62" s="71">
        <f t="shared" si="24"/>
        <v>13309400</v>
      </c>
      <c r="Q62" s="71">
        <f t="shared" si="24"/>
        <v>13782000</v>
      </c>
      <c r="R62" s="38" t="s">
        <v>23</v>
      </c>
      <c r="S62" s="40" t="s">
        <v>23</v>
      </c>
      <c r="T62" s="38" t="s">
        <v>23</v>
      </c>
      <c r="U62" s="24" t="s">
        <v>23</v>
      </c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2" thickBot="1">
      <c r="A63" s="284" t="s">
        <v>16</v>
      </c>
      <c r="B63" s="285"/>
      <c r="C63" s="285"/>
      <c r="D63" s="285"/>
      <c r="E63" s="285"/>
      <c r="F63" s="285"/>
      <c r="G63" s="286"/>
      <c r="H63" s="155">
        <f t="shared" ref="H63:Q63" si="25">SUM(H62)</f>
        <v>12194100</v>
      </c>
      <c r="I63" s="159">
        <f t="shared" si="25"/>
        <v>12053000</v>
      </c>
      <c r="J63" s="159">
        <f t="shared" si="25"/>
        <v>9836200</v>
      </c>
      <c r="K63" s="154">
        <f t="shared" si="25"/>
        <v>141100</v>
      </c>
      <c r="L63" s="155">
        <f t="shared" si="25"/>
        <v>12890900</v>
      </c>
      <c r="M63" s="159">
        <f t="shared" si="25"/>
        <v>12807000</v>
      </c>
      <c r="N63" s="159">
        <f t="shared" si="25"/>
        <v>7779600</v>
      </c>
      <c r="O63" s="160">
        <f t="shared" si="25"/>
        <v>83900</v>
      </c>
      <c r="P63" s="72">
        <f t="shared" si="25"/>
        <v>13309400</v>
      </c>
      <c r="Q63" s="72">
        <f t="shared" si="25"/>
        <v>13782000</v>
      </c>
      <c r="R63" s="39" t="s">
        <v>23</v>
      </c>
      <c r="S63" s="41" t="s">
        <v>23</v>
      </c>
      <c r="T63" s="39" t="s">
        <v>23</v>
      </c>
      <c r="U63" s="13" t="s">
        <v>23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>
      <c r="A64" s="5"/>
      <c r="B64" s="5"/>
      <c r="C64" s="5"/>
      <c r="D64" s="5"/>
      <c r="E64" s="5"/>
      <c r="F64" s="6"/>
      <c r="G64" s="5"/>
      <c r="H64" s="7"/>
      <c r="I64" s="7"/>
      <c r="J64" s="7"/>
      <c r="K64" s="7"/>
      <c r="L64" s="7"/>
      <c r="M64" s="7"/>
      <c r="N64" s="7"/>
      <c r="O64" s="7"/>
    </row>
    <row r="65" spans="1:19" ht="11.25" customHeight="1">
      <c r="A65" s="5"/>
      <c r="B65" s="5"/>
      <c r="C65" s="5"/>
      <c r="D65" s="167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7"/>
    </row>
    <row r="66" spans="1:19" ht="13.5" customHeight="1" thickBot="1">
      <c r="H66" s="15"/>
      <c r="I66" s="93"/>
      <c r="J66" s="93"/>
      <c r="K66" s="93"/>
      <c r="L66" s="93"/>
      <c r="M66" s="93"/>
      <c r="N66" s="93"/>
      <c r="O66" s="93"/>
      <c r="P66" s="15"/>
      <c r="Q66" s="15"/>
      <c r="R66" s="15"/>
    </row>
    <row r="67" spans="1:19" ht="13.5" customHeight="1">
      <c r="A67" s="274" t="s">
        <v>17</v>
      </c>
      <c r="B67" s="275"/>
      <c r="C67" s="290" t="s">
        <v>46</v>
      </c>
      <c r="D67" s="290"/>
      <c r="E67" s="290"/>
      <c r="F67" s="290"/>
      <c r="G67" s="31" t="s">
        <v>27</v>
      </c>
      <c r="H67" s="92">
        <f>H18+H26+H29+H34+H38+H47+H53+H57</f>
        <v>5240500</v>
      </c>
      <c r="I67" s="85">
        <f t="shared" ref="I67:Q67" si="26">I18+I26+I29+I34+I38+I47+I53+I57</f>
        <v>5106700</v>
      </c>
      <c r="J67" s="85">
        <f t="shared" si="26"/>
        <v>3777500</v>
      </c>
      <c r="K67" s="111">
        <f t="shared" si="26"/>
        <v>133800</v>
      </c>
      <c r="L67" s="92">
        <f t="shared" si="26"/>
        <v>5498700</v>
      </c>
      <c r="M67" s="85">
        <f t="shared" si="26"/>
        <v>5414800</v>
      </c>
      <c r="N67" s="85">
        <f t="shared" si="26"/>
        <v>1947600</v>
      </c>
      <c r="O67" s="115">
        <f t="shared" si="26"/>
        <v>83900</v>
      </c>
      <c r="P67" s="92">
        <f t="shared" si="26"/>
        <v>5606000</v>
      </c>
      <c r="Q67" s="92">
        <f t="shared" si="26"/>
        <v>5737000</v>
      </c>
      <c r="R67" s="34"/>
    </row>
    <row r="68" spans="1:19" ht="13.5" customHeight="1">
      <c r="A68" s="276"/>
      <c r="B68" s="277"/>
      <c r="C68" s="268" t="s">
        <v>47</v>
      </c>
      <c r="D68" s="268"/>
      <c r="E68" s="268"/>
      <c r="F68" s="268"/>
      <c r="G68" s="32" t="s">
        <v>26</v>
      </c>
      <c r="H68" s="49">
        <f t="shared" ref="H68:Q68" si="27">H15+H17+H28+H33+H36+H43+H51</f>
        <v>6103300</v>
      </c>
      <c r="I68" s="50">
        <f t="shared" si="27"/>
        <v>6096000</v>
      </c>
      <c r="J68" s="50">
        <f t="shared" si="27"/>
        <v>5852400</v>
      </c>
      <c r="K68" s="112">
        <f t="shared" si="27"/>
        <v>7300</v>
      </c>
      <c r="L68" s="49">
        <f t="shared" si="27"/>
        <v>6595700</v>
      </c>
      <c r="M68" s="50">
        <f t="shared" si="27"/>
        <v>6595700</v>
      </c>
      <c r="N68" s="50">
        <f t="shared" si="27"/>
        <v>5672900</v>
      </c>
      <c r="O68" s="161">
        <f t="shared" si="27"/>
        <v>0</v>
      </c>
      <c r="P68" s="86">
        <f t="shared" si="27"/>
        <v>6920500</v>
      </c>
      <c r="Q68" s="73">
        <f t="shared" si="27"/>
        <v>7262700</v>
      </c>
      <c r="R68" s="34"/>
    </row>
    <row r="69" spans="1:19" ht="13.5" customHeight="1">
      <c r="A69" s="276"/>
      <c r="B69" s="277"/>
      <c r="C69" s="287" t="s">
        <v>60</v>
      </c>
      <c r="D69" s="288"/>
      <c r="E69" s="288"/>
      <c r="F69" s="289"/>
      <c r="G69" s="32" t="s">
        <v>59</v>
      </c>
      <c r="H69" s="49">
        <f t="shared" ref="H69:Q69" si="28">H19+H24+H30+H40+H52</f>
        <v>44600</v>
      </c>
      <c r="I69" s="50">
        <f t="shared" si="28"/>
        <v>44600</v>
      </c>
      <c r="J69" s="50">
        <f t="shared" si="28"/>
        <v>44000</v>
      </c>
      <c r="K69" s="112">
        <f t="shared" si="28"/>
        <v>0</v>
      </c>
      <c r="L69" s="49">
        <f t="shared" si="28"/>
        <v>0</v>
      </c>
      <c r="M69" s="50">
        <f t="shared" si="28"/>
        <v>0</v>
      </c>
      <c r="N69" s="50">
        <f t="shared" si="28"/>
        <v>0</v>
      </c>
      <c r="O69" s="161">
        <f t="shared" si="28"/>
        <v>0</v>
      </c>
      <c r="P69" s="86">
        <f t="shared" si="28"/>
        <v>0</v>
      </c>
      <c r="Q69" s="73">
        <f t="shared" si="28"/>
        <v>0</v>
      </c>
      <c r="R69" s="34"/>
    </row>
    <row r="70" spans="1:19" ht="13.5" customHeight="1">
      <c r="A70" s="276"/>
      <c r="B70" s="277"/>
      <c r="C70" s="287" t="s">
        <v>62</v>
      </c>
      <c r="D70" s="288"/>
      <c r="E70" s="288"/>
      <c r="F70" s="289"/>
      <c r="G70" s="32" t="s">
        <v>61</v>
      </c>
      <c r="H70" s="49">
        <f>H23</f>
        <v>103100</v>
      </c>
      <c r="I70" s="50">
        <f t="shared" ref="I70:Q70" si="29">I23</f>
        <v>103100</v>
      </c>
      <c r="J70" s="50">
        <f t="shared" si="29"/>
        <v>2600</v>
      </c>
      <c r="K70" s="73">
        <f t="shared" si="29"/>
        <v>0</v>
      </c>
      <c r="L70" s="49">
        <f t="shared" si="29"/>
        <v>105000</v>
      </c>
      <c r="M70" s="50">
        <f t="shared" si="29"/>
        <v>105000</v>
      </c>
      <c r="N70" s="50">
        <f t="shared" si="29"/>
        <v>2600</v>
      </c>
      <c r="O70" s="161">
        <f t="shared" si="29"/>
        <v>0</v>
      </c>
      <c r="P70" s="86">
        <f t="shared" si="29"/>
        <v>90000</v>
      </c>
      <c r="Q70" s="73">
        <f t="shared" si="29"/>
        <v>90000</v>
      </c>
      <c r="R70" s="34"/>
    </row>
    <row r="71" spans="1:19" ht="11.25" customHeight="1">
      <c r="A71" s="276"/>
      <c r="B71" s="277"/>
      <c r="C71" s="287" t="s">
        <v>58</v>
      </c>
      <c r="D71" s="288"/>
      <c r="E71" s="288"/>
      <c r="F71" s="289"/>
      <c r="G71" s="32" t="s">
        <v>57</v>
      </c>
      <c r="H71" s="49"/>
      <c r="I71" s="50"/>
      <c r="J71" s="50"/>
      <c r="K71" s="73"/>
      <c r="L71" s="49"/>
      <c r="M71" s="50"/>
      <c r="N71" s="50"/>
      <c r="O71" s="161"/>
      <c r="P71" s="86"/>
      <c r="Q71" s="73"/>
      <c r="R71" s="34"/>
      <c r="S71" s="5"/>
    </row>
    <row r="72" spans="1:19">
      <c r="A72" s="276"/>
      <c r="B72" s="277"/>
      <c r="C72" s="287" t="s">
        <v>56</v>
      </c>
      <c r="D72" s="288"/>
      <c r="E72" s="288"/>
      <c r="F72" s="289"/>
      <c r="G72" s="32" t="s">
        <v>55</v>
      </c>
      <c r="H72" s="49">
        <f>H39</f>
        <v>98700</v>
      </c>
      <c r="I72" s="50">
        <f t="shared" ref="I72:Q72" si="30">I39</f>
        <v>98700</v>
      </c>
      <c r="J72" s="50">
        <f t="shared" si="30"/>
        <v>89700</v>
      </c>
      <c r="K72" s="112">
        <f t="shared" si="30"/>
        <v>0</v>
      </c>
      <c r="L72" s="49">
        <f t="shared" si="30"/>
        <v>100000</v>
      </c>
      <c r="M72" s="50">
        <f t="shared" si="30"/>
        <v>100000</v>
      </c>
      <c r="N72" s="50">
        <f t="shared" si="30"/>
        <v>91500</v>
      </c>
      <c r="O72" s="161">
        <f t="shared" si="30"/>
        <v>0</v>
      </c>
      <c r="P72" s="86">
        <f t="shared" si="30"/>
        <v>100000</v>
      </c>
      <c r="Q72" s="73">
        <f t="shared" si="30"/>
        <v>100000</v>
      </c>
      <c r="R72" s="34"/>
    </row>
    <row r="73" spans="1:19">
      <c r="A73" s="276"/>
      <c r="B73" s="277"/>
      <c r="C73" s="268" t="s">
        <v>48</v>
      </c>
      <c r="D73" s="268"/>
      <c r="E73" s="268"/>
      <c r="F73" s="268"/>
      <c r="G73" s="32" t="s">
        <v>28</v>
      </c>
      <c r="H73" s="49">
        <f t="shared" ref="H73:Q73" si="31">H21+H31+H41+H54</f>
        <v>397400</v>
      </c>
      <c r="I73" s="50">
        <f t="shared" si="31"/>
        <v>397400</v>
      </c>
      <c r="J73" s="50">
        <f t="shared" si="31"/>
        <v>70000</v>
      </c>
      <c r="K73" s="112">
        <f t="shared" si="31"/>
        <v>0</v>
      </c>
      <c r="L73" s="49">
        <f t="shared" si="31"/>
        <v>365700</v>
      </c>
      <c r="M73" s="50">
        <f t="shared" si="31"/>
        <v>365700</v>
      </c>
      <c r="N73" s="50">
        <f t="shared" si="31"/>
        <v>65000</v>
      </c>
      <c r="O73" s="161">
        <f t="shared" si="31"/>
        <v>0</v>
      </c>
      <c r="P73" s="86">
        <f t="shared" si="31"/>
        <v>371800</v>
      </c>
      <c r="Q73" s="73">
        <f t="shared" si="31"/>
        <v>375900</v>
      </c>
      <c r="R73" s="34"/>
    </row>
    <row r="74" spans="1:19" ht="12" thickBot="1">
      <c r="A74" s="276"/>
      <c r="B74" s="277"/>
      <c r="C74" s="283" t="s">
        <v>49</v>
      </c>
      <c r="D74" s="283"/>
      <c r="E74" s="283"/>
      <c r="F74" s="283"/>
      <c r="G74" s="32" t="s">
        <v>50</v>
      </c>
      <c r="H74" s="162">
        <f t="shared" ref="H74:Q74" si="32">H20+H59</f>
        <v>206500</v>
      </c>
      <c r="I74" s="163">
        <f t="shared" si="32"/>
        <v>206500</v>
      </c>
      <c r="J74" s="163">
        <f t="shared" si="32"/>
        <v>0</v>
      </c>
      <c r="K74" s="164">
        <f t="shared" si="32"/>
        <v>0</v>
      </c>
      <c r="L74" s="162">
        <f t="shared" si="32"/>
        <v>219800</v>
      </c>
      <c r="M74" s="163">
        <f t="shared" si="32"/>
        <v>219800</v>
      </c>
      <c r="N74" s="163">
        <f t="shared" si="32"/>
        <v>0</v>
      </c>
      <c r="O74" s="165">
        <f t="shared" si="32"/>
        <v>0</v>
      </c>
      <c r="P74" s="80">
        <f t="shared" si="32"/>
        <v>215100</v>
      </c>
      <c r="Q74" s="138">
        <f t="shared" si="32"/>
        <v>210400</v>
      </c>
      <c r="R74" s="34"/>
    </row>
    <row r="75" spans="1:19" ht="12" thickBot="1">
      <c r="A75" s="278"/>
      <c r="B75" s="279"/>
      <c r="C75" s="280" t="s">
        <v>106</v>
      </c>
      <c r="D75" s="281"/>
      <c r="E75" s="281"/>
      <c r="F75" s="281"/>
      <c r="G75" s="282"/>
      <c r="H75" s="139">
        <f>SUM(H67:H74)</f>
        <v>12194100</v>
      </c>
      <c r="I75" s="140">
        <f>SUM(I67:I74)</f>
        <v>12053000</v>
      </c>
      <c r="J75" s="140">
        <f>SUM(J67:J74)</f>
        <v>9836200</v>
      </c>
      <c r="K75" s="141">
        <f>SUM(K67:K74)</f>
        <v>141100</v>
      </c>
      <c r="L75" s="139">
        <f t="shared" ref="L75:Q75" si="33">SUM(L67:L74)</f>
        <v>12884900</v>
      </c>
      <c r="M75" s="140">
        <f t="shared" si="33"/>
        <v>12801000</v>
      </c>
      <c r="N75" s="140">
        <f t="shared" si="33"/>
        <v>7779600</v>
      </c>
      <c r="O75" s="142">
        <f t="shared" si="33"/>
        <v>83900</v>
      </c>
      <c r="P75" s="140">
        <f t="shared" si="33"/>
        <v>13303400</v>
      </c>
      <c r="Q75" s="141">
        <f t="shared" si="33"/>
        <v>13776000</v>
      </c>
      <c r="R75" s="15"/>
    </row>
    <row r="76" spans="1:19"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5"/>
    </row>
    <row r="77" spans="1:19">
      <c r="D77" s="18"/>
      <c r="H77" s="15"/>
      <c r="I77" s="27"/>
      <c r="J77" s="15"/>
      <c r="K77" s="15"/>
      <c r="L77" s="27"/>
      <c r="M77" s="15"/>
      <c r="N77" s="15"/>
      <c r="O77" s="15"/>
      <c r="P77" s="15"/>
      <c r="Q77" s="15"/>
      <c r="R77" s="15"/>
    </row>
    <row r="78" spans="1:19">
      <c r="D78" s="18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9"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9">
      <c r="F80" s="42"/>
    </row>
  </sheetData>
  <mergeCells count="163">
    <mergeCell ref="A36:A37"/>
    <mergeCell ref="B36:B37"/>
    <mergeCell ref="C36:C37"/>
    <mergeCell ref="F36:F37"/>
    <mergeCell ref="E36:E37"/>
    <mergeCell ref="A43:A44"/>
    <mergeCell ref="B43:B44"/>
    <mergeCell ref="C43:C44"/>
    <mergeCell ref="D43:D44"/>
    <mergeCell ref="E43:E44"/>
    <mergeCell ref="F43:F44"/>
    <mergeCell ref="A38:A42"/>
    <mergeCell ref="B38:B42"/>
    <mergeCell ref="C38:C42"/>
    <mergeCell ref="D38:D42"/>
    <mergeCell ref="E38:E42"/>
    <mergeCell ref="F38:F42"/>
    <mergeCell ref="A47:A48"/>
    <mergeCell ref="B47:B48"/>
    <mergeCell ref="C47:C48"/>
    <mergeCell ref="D47:D48"/>
    <mergeCell ref="E47:E48"/>
    <mergeCell ref="F47:F48"/>
    <mergeCell ref="R47:R48"/>
    <mergeCell ref="R45:R46"/>
    <mergeCell ref="B45:B46"/>
    <mergeCell ref="C45:C46"/>
    <mergeCell ref="D45:D46"/>
    <mergeCell ref="E45:E46"/>
    <mergeCell ref="F45:F46"/>
    <mergeCell ref="A45:A46"/>
    <mergeCell ref="D28:D32"/>
    <mergeCell ref="E28:E32"/>
    <mergeCell ref="F28:F32"/>
    <mergeCell ref="R28:R32"/>
    <mergeCell ref="S28:S31"/>
    <mergeCell ref="E57:E58"/>
    <mergeCell ref="F57:F58"/>
    <mergeCell ref="R57:R58"/>
    <mergeCell ref="S38:S41"/>
    <mergeCell ref="D57:D58"/>
    <mergeCell ref="R38:R42"/>
    <mergeCell ref="R43:R44"/>
    <mergeCell ref="C33:C35"/>
    <mergeCell ref="D33:D35"/>
    <mergeCell ref="F33:F35"/>
    <mergeCell ref="R33:R35"/>
    <mergeCell ref="S33:S34"/>
    <mergeCell ref="T33:T34"/>
    <mergeCell ref="A28:A32"/>
    <mergeCell ref="B28:B32"/>
    <mergeCell ref="M9:N9"/>
    <mergeCell ref="Q8:Q10"/>
    <mergeCell ref="A11:U11"/>
    <mergeCell ref="F26:F27"/>
    <mergeCell ref="B23:B25"/>
    <mergeCell ref="B17:B22"/>
    <mergeCell ref="C17:C22"/>
    <mergeCell ref="A17:A22"/>
    <mergeCell ref="E17:E22"/>
    <mergeCell ref="D23:D25"/>
    <mergeCell ref="D17:D22"/>
    <mergeCell ref="R26:R27"/>
    <mergeCell ref="C23:C25"/>
    <mergeCell ref="O9:O10"/>
    <mergeCell ref="I9:J9"/>
    <mergeCell ref="C28:C32"/>
    <mergeCell ref="C73:F73"/>
    <mergeCell ref="C68:F68"/>
    <mergeCell ref="F51:F55"/>
    <mergeCell ref="B62:G62"/>
    <mergeCell ref="C51:C55"/>
    <mergeCell ref="E51:E55"/>
    <mergeCell ref="D51:D55"/>
    <mergeCell ref="A67:B75"/>
    <mergeCell ref="C75:G75"/>
    <mergeCell ref="C74:F74"/>
    <mergeCell ref="A59:A60"/>
    <mergeCell ref="B59:B60"/>
    <mergeCell ref="A57:A58"/>
    <mergeCell ref="B57:B58"/>
    <mergeCell ref="A63:G63"/>
    <mergeCell ref="C69:F69"/>
    <mergeCell ref="C59:C60"/>
    <mergeCell ref="D59:D60"/>
    <mergeCell ref="E59:E60"/>
    <mergeCell ref="F59:F60"/>
    <mergeCell ref="C67:F67"/>
    <mergeCell ref="C72:F72"/>
    <mergeCell ref="C71:F71"/>
    <mergeCell ref="C70:F70"/>
    <mergeCell ref="C61:G61"/>
    <mergeCell ref="C14:U14"/>
    <mergeCell ref="F15:F16"/>
    <mergeCell ref="R15:R16"/>
    <mergeCell ref="B51:B55"/>
    <mergeCell ref="C49:G49"/>
    <mergeCell ref="A15:A16"/>
    <mergeCell ref="B15:B16"/>
    <mergeCell ref="C15:C16"/>
    <mergeCell ref="F23:F25"/>
    <mergeCell ref="C50:U50"/>
    <mergeCell ref="U17:U21"/>
    <mergeCell ref="F17:F22"/>
    <mergeCell ref="R23:R25"/>
    <mergeCell ref="E23:E25"/>
    <mergeCell ref="T17:T21"/>
    <mergeCell ref="C26:C27"/>
    <mergeCell ref="D26:D27"/>
    <mergeCell ref="U38:U41"/>
    <mergeCell ref="E26:E27"/>
    <mergeCell ref="U28:U31"/>
    <mergeCell ref="R59:R60"/>
    <mergeCell ref="C57:C58"/>
    <mergeCell ref="R51:R55"/>
    <mergeCell ref="A51:A55"/>
    <mergeCell ref="D15:D16"/>
    <mergeCell ref="A23:A25"/>
    <mergeCell ref="A12:U12"/>
    <mergeCell ref="B13:U13"/>
    <mergeCell ref="A26:A27"/>
    <mergeCell ref="B26:B27"/>
    <mergeCell ref="S23:S24"/>
    <mergeCell ref="T23:T24"/>
    <mergeCell ref="U23:U24"/>
    <mergeCell ref="E15:E16"/>
    <mergeCell ref="U33:U34"/>
    <mergeCell ref="T28:T31"/>
    <mergeCell ref="T38:T41"/>
    <mergeCell ref="R36:R37"/>
    <mergeCell ref="D36:D37"/>
    <mergeCell ref="S17:S21"/>
    <mergeCell ref="R17:R22"/>
    <mergeCell ref="U51:U54"/>
    <mergeCell ref="T51:T54"/>
    <mergeCell ref="S51:S54"/>
    <mergeCell ref="E33:E35"/>
    <mergeCell ref="A33:A35"/>
    <mergeCell ref="B33:B35"/>
    <mergeCell ref="D65:N65"/>
    <mergeCell ref="R1:U1"/>
    <mergeCell ref="A2:U2"/>
    <mergeCell ref="A3:U3"/>
    <mergeCell ref="R8:U8"/>
    <mergeCell ref="R9:R10"/>
    <mergeCell ref="S9:U9"/>
    <mergeCell ref="H9:H10"/>
    <mergeCell ref="A8:A10"/>
    <mergeCell ref="K9:K10"/>
    <mergeCell ref="G8:G10"/>
    <mergeCell ref="H8:K8"/>
    <mergeCell ref="A5:U5"/>
    <mergeCell ref="A6:U6"/>
    <mergeCell ref="A4:U4"/>
    <mergeCell ref="A7:U7"/>
    <mergeCell ref="B8:B10"/>
    <mergeCell ref="C8:C10"/>
    <mergeCell ref="D8:D10"/>
    <mergeCell ref="E8:E10"/>
    <mergeCell ref="P8:P10"/>
    <mergeCell ref="L8:O8"/>
    <mergeCell ref="F8:F10"/>
    <mergeCell ref="L9:L10"/>
  </mergeCells>
  <phoneticPr fontId="0" type="noConversion"/>
  <printOptions horizontalCentered="1"/>
  <pageMargins left="0.39370078740157483" right="0.19685039370078741" top="1.5748031496062993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2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>
      <selection activeCell="E24" sqref="E24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 pr.</vt:lpstr>
      <vt:lpstr>Lapas2</vt:lpstr>
      <vt:lpstr>Lapas3</vt:lpstr>
      <vt:lpstr>'1 pr.'!Print_Area</vt:lpstr>
      <vt:lpstr>'1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2020-01-23T05:52:02Z</cp:lastPrinted>
  <dcterms:created xsi:type="dcterms:W3CDTF">1996-10-14T23:33:28Z</dcterms:created>
  <dcterms:modified xsi:type="dcterms:W3CDTF">2020-01-30T13:10:54Z</dcterms:modified>
</cp:coreProperties>
</file>