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2 pr." sheetId="4" r:id="rId1"/>
    <sheet name="Lapas2" sheetId="2" r:id="rId2"/>
    <sheet name="Lapas3" sheetId="3" r:id="rId3"/>
  </sheets>
  <definedNames>
    <definedName name="_xlnm.Print_Area" localSheetId="0">'2 pr.'!$A$1:$U$130</definedName>
    <definedName name="_xlnm.Print_Titles" localSheetId="0">'2 pr.'!$8:$10</definedName>
  </definedNames>
  <calcPr calcId="125725"/>
</workbook>
</file>

<file path=xl/calcChain.xml><?xml version="1.0" encoding="utf-8"?>
<calcChain xmlns="http://schemas.openxmlformats.org/spreadsheetml/2006/main">
  <c r="I109" i="4"/>
  <c r="J109"/>
  <c r="K109"/>
  <c r="L109"/>
  <c r="M109"/>
  <c r="N109"/>
  <c r="O109"/>
  <c r="P109"/>
  <c r="Q109"/>
  <c r="H109"/>
  <c r="I103"/>
  <c r="J103"/>
  <c r="K103"/>
  <c r="L103"/>
  <c r="M103"/>
  <c r="N103"/>
  <c r="O103"/>
  <c r="P103"/>
  <c r="Q103"/>
  <c r="H103"/>
  <c r="M86"/>
  <c r="M88"/>
  <c r="N88"/>
  <c r="O88"/>
  <c r="P88"/>
  <c r="Q88"/>
  <c r="L88"/>
  <c r="I51" l="1"/>
  <c r="J51"/>
  <c r="K51"/>
  <c r="O51"/>
  <c r="P51"/>
  <c r="Q51"/>
  <c r="H51"/>
  <c r="Q57"/>
  <c r="P57"/>
  <c r="O57"/>
  <c r="N57"/>
  <c r="M57"/>
  <c r="L57"/>
  <c r="K57"/>
  <c r="J57"/>
  <c r="I57"/>
  <c r="H57"/>
  <c r="Q19"/>
  <c r="P19"/>
  <c r="O19"/>
  <c r="N19"/>
  <c r="M19"/>
  <c r="L19"/>
  <c r="K19"/>
  <c r="J19"/>
  <c r="I19"/>
  <c r="H19"/>
  <c r="I22"/>
  <c r="J22"/>
  <c r="K22"/>
  <c r="L22"/>
  <c r="M22"/>
  <c r="N22"/>
  <c r="O22"/>
  <c r="P22"/>
  <c r="Q22"/>
  <c r="H22"/>
  <c r="I127"/>
  <c r="J127"/>
  <c r="K127"/>
  <c r="L127"/>
  <c r="M127"/>
  <c r="N127"/>
  <c r="O127"/>
  <c r="P127"/>
  <c r="Q127"/>
  <c r="H127"/>
  <c r="I124"/>
  <c r="J124"/>
  <c r="K124"/>
  <c r="L124"/>
  <c r="M124"/>
  <c r="N124"/>
  <c r="O124"/>
  <c r="P124"/>
  <c r="Q124"/>
  <c r="H124"/>
  <c r="I121"/>
  <c r="J121"/>
  <c r="K121"/>
  <c r="L121"/>
  <c r="M121"/>
  <c r="N121"/>
  <c r="O121"/>
  <c r="P121"/>
  <c r="Q121"/>
  <c r="H121"/>
  <c r="I115"/>
  <c r="J115"/>
  <c r="K115"/>
  <c r="L115"/>
  <c r="M115"/>
  <c r="N115"/>
  <c r="O115"/>
  <c r="P115"/>
  <c r="Q115"/>
  <c r="H115"/>
  <c r="I101"/>
  <c r="J101"/>
  <c r="K101"/>
  <c r="L101"/>
  <c r="M101"/>
  <c r="N101"/>
  <c r="O101"/>
  <c r="P101"/>
  <c r="Q101"/>
  <c r="H101"/>
  <c r="I105"/>
  <c r="J105"/>
  <c r="K105"/>
  <c r="L105"/>
  <c r="M105"/>
  <c r="N105"/>
  <c r="O105"/>
  <c r="P105"/>
  <c r="Q105"/>
  <c r="H105"/>
  <c r="I98"/>
  <c r="J98"/>
  <c r="K98"/>
  <c r="L98"/>
  <c r="M98"/>
  <c r="N98"/>
  <c r="O98"/>
  <c r="P98"/>
  <c r="Q98"/>
  <c r="H98"/>
  <c r="I95"/>
  <c r="J95"/>
  <c r="K95"/>
  <c r="L95"/>
  <c r="M95"/>
  <c r="N95"/>
  <c r="O95"/>
  <c r="P95"/>
  <c r="Q95"/>
  <c r="H95"/>
  <c r="I90"/>
  <c r="J90"/>
  <c r="K90"/>
  <c r="L90"/>
  <c r="M90"/>
  <c r="N90"/>
  <c r="O90"/>
  <c r="P90"/>
  <c r="Q90"/>
  <c r="H90"/>
  <c r="I86"/>
  <c r="J86"/>
  <c r="K86"/>
  <c r="N86"/>
  <c r="N91" s="1"/>
  <c r="O86"/>
  <c r="O91" s="1"/>
  <c r="P86"/>
  <c r="P91" s="1"/>
  <c r="Q86"/>
  <c r="Q91" s="1"/>
  <c r="H86"/>
  <c r="Q84"/>
  <c r="I84"/>
  <c r="J84"/>
  <c r="K84"/>
  <c r="L84"/>
  <c r="M84"/>
  <c r="N84"/>
  <c r="O84"/>
  <c r="P84"/>
  <c r="H84"/>
  <c r="Q82"/>
  <c r="I82"/>
  <c r="J82"/>
  <c r="K82"/>
  <c r="L82"/>
  <c r="M82"/>
  <c r="N82"/>
  <c r="O82"/>
  <c r="P82"/>
  <c r="H82"/>
  <c r="J77"/>
  <c r="K77"/>
  <c r="L77"/>
  <c r="L91" s="1"/>
  <c r="M77"/>
  <c r="N77"/>
  <c r="O77"/>
  <c r="P77"/>
  <c r="Q77"/>
  <c r="I75"/>
  <c r="J75"/>
  <c r="K75"/>
  <c r="L75"/>
  <c r="M75"/>
  <c r="N75"/>
  <c r="O75"/>
  <c r="P75"/>
  <c r="Q75"/>
  <c r="H75"/>
  <c r="I72"/>
  <c r="J72"/>
  <c r="K72"/>
  <c r="L72"/>
  <c r="M72"/>
  <c r="N72"/>
  <c r="O72"/>
  <c r="P72"/>
  <c r="Q72"/>
  <c r="H72"/>
  <c r="I70"/>
  <c r="J70"/>
  <c r="K70"/>
  <c r="L70"/>
  <c r="M70"/>
  <c r="N70"/>
  <c r="O70"/>
  <c r="P70"/>
  <c r="Q70"/>
  <c r="H70"/>
  <c r="I68"/>
  <c r="J68"/>
  <c r="K68"/>
  <c r="L68"/>
  <c r="M68"/>
  <c r="N68"/>
  <c r="O68"/>
  <c r="P68"/>
  <c r="Q68"/>
  <c r="H68"/>
  <c r="I65"/>
  <c r="J65"/>
  <c r="K65"/>
  <c r="L65"/>
  <c r="M65"/>
  <c r="N65"/>
  <c r="O65"/>
  <c r="P65"/>
  <c r="Q65"/>
  <c r="H65"/>
  <c r="I59"/>
  <c r="J59"/>
  <c r="K59"/>
  <c r="L59"/>
  <c r="M59"/>
  <c r="N59"/>
  <c r="O59"/>
  <c r="P59"/>
  <c r="Q59"/>
  <c r="H59"/>
  <c r="J55"/>
  <c r="K55"/>
  <c r="L55"/>
  <c r="M55"/>
  <c r="N55"/>
  <c r="O55"/>
  <c r="P55"/>
  <c r="Q55"/>
  <c r="I50"/>
  <c r="J50"/>
  <c r="K50"/>
  <c r="L50"/>
  <c r="M50"/>
  <c r="N50"/>
  <c r="O50"/>
  <c r="P50"/>
  <c r="Q50"/>
  <c r="H50"/>
  <c r="I48"/>
  <c r="J48"/>
  <c r="K48"/>
  <c r="L48"/>
  <c r="M48"/>
  <c r="N48"/>
  <c r="O48"/>
  <c r="P48"/>
  <c r="Q48"/>
  <c r="H48"/>
  <c r="I45"/>
  <c r="J45"/>
  <c r="K45"/>
  <c r="L45"/>
  <c r="M45"/>
  <c r="N45"/>
  <c r="O45"/>
  <c r="P45"/>
  <c r="Q45"/>
  <c r="H45"/>
  <c r="I42"/>
  <c r="J42"/>
  <c r="K42"/>
  <c r="L42"/>
  <c r="M42"/>
  <c r="N42"/>
  <c r="O42"/>
  <c r="P42"/>
  <c r="Q42"/>
  <c r="H42"/>
  <c r="I39"/>
  <c r="J39"/>
  <c r="K39"/>
  <c r="L39"/>
  <c r="M39"/>
  <c r="N39"/>
  <c r="O39"/>
  <c r="P39"/>
  <c r="Q39"/>
  <c r="H39"/>
  <c r="I37"/>
  <c r="J37"/>
  <c r="K37"/>
  <c r="L37"/>
  <c r="M37"/>
  <c r="N37"/>
  <c r="O37"/>
  <c r="P37"/>
  <c r="Q37"/>
  <c r="H37"/>
  <c r="I35"/>
  <c r="J35"/>
  <c r="K35"/>
  <c r="L35"/>
  <c r="M35"/>
  <c r="N35"/>
  <c r="O35"/>
  <c r="P35"/>
  <c r="Q35"/>
  <c r="H35"/>
  <c r="I33"/>
  <c r="J33"/>
  <c r="K33"/>
  <c r="L33"/>
  <c r="M33"/>
  <c r="N33"/>
  <c r="O33"/>
  <c r="P33"/>
  <c r="Q33"/>
  <c r="H33"/>
  <c r="I29"/>
  <c r="J29"/>
  <c r="K29"/>
  <c r="L29"/>
  <c r="M29"/>
  <c r="N29"/>
  <c r="O29"/>
  <c r="P29"/>
  <c r="Q29"/>
  <c r="H29"/>
  <c r="I25"/>
  <c r="J25"/>
  <c r="K25"/>
  <c r="L25"/>
  <c r="M25"/>
  <c r="N25"/>
  <c r="O25"/>
  <c r="P25"/>
  <c r="Q25"/>
  <c r="H25"/>
  <c r="I16"/>
  <c r="J16"/>
  <c r="K16"/>
  <c r="L16"/>
  <c r="L51" s="1"/>
  <c r="M16"/>
  <c r="M51" s="1"/>
  <c r="N16"/>
  <c r="N51" s="1"/>
  <c r="O16"/>
  <c r="P16"/>
  <c r="Q16"/>
  <c r="H16"/>
  <c r="Z110"/>
  <c r="M91" l="1"/>
  <c r="L128"/>
  <c r="Q128"/>
  <c r="N128"/>
  <c r="M128"/>
  <c r="J128"/>
  <c r="I128"/>
  <c r="H128"/>
  <c r="P128"/>
  <c r="I91"/>
  <c r="K91"/>
  <c r="H91"/>
  <c r="J91"/>
  <c r="O128"/>
  <c r="K128"/>
  <c r="L129" l="1"/>
  <c r="L130" s="1"/>
  <c r="I129"/>
  <c r="I130" s="1"/>
  <c r="K129"/>
  <c r="K130" s="1"/>
  <c r="Q129"/>
  <c r="Q130" s="1"/>
  <c r="J129"/>
  <c r="J130" s="1"/>
  <c r="M129"/>
  <c r="M130" s="1"/>
  <c r="P129"/>
  <c r="P130" s="1"/>
  <c r="O129"/>
  <c r="O130" s="1"/>
  <c r="N129"/>
  <c r="N130" s="1"/>
  <c r="H129"/>
  <c r="H130" s="1"/>
</calcChain>
</file>

<file path=xl/sharedStrings.xml><?xml version="1.0" encoding="utf-8"?>
<sst xmlns="http://schemas.openxmlformats.org/spreadsheetml/2006/main" count="442" uniqueCount="144">
  <si>
    <t>Programos tikslo kodas</t>
  </si>
  <si>
    <t>Uždavinio kodas</t>
  </si>
  <si>
    <t>Priemonės kodas</t>
  </si>
  <si>
    <t>Priemonės pavadinimas</t>
  </si>
  <si>
    <t>Funkcinės klasifikacijos kodas</t>
  </si>
  <si>
    <t>Priemonės vykdytojo kodas</t>
  </si>
  <si>
    <t>Finansavimo šaltinis</t>
  </si>
  <si>
    <t>Uždavinio vertinimo kriterijaus</t>
  </si>
  <si>
    <t>Iš viso</t>
  </si>
  <si>
    <t>Išlaidoms</t>
  </si>
  <si>
    <t>turtui įsigyti ir finansiniams įsipareigojimams vykdyti</t>
  </si>
  <si>
    <t>planas</t>
  </si>
  <si>
    <t>Iš jų darbo užmokesčiui</t>
  </si>
  <si>
    <t>iš viso:</t>
  </si>
  <si>
    <t>Iš viso uždaviniui:</t>
  </si>
  <si>
    <t>Iš viso tikslui:</t>
  </si>
  <si>
    <t>Iš viso programai:</t>
  </si>
  <si>
    <t>VB</t>
  </si>
  <si>
    <t>SB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</si>
  <si>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</si>
  <si>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</si>
  <si>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</si>
  <si>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</si>
  <si>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</si>
  <si>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</si>
  <si>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</si>
  <si>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</si>
  <si>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</si>
  <si>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</si>
  <si>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Pavadinimas</t>
  </si>
  <si>
    <t>-</t>
  </si>
  <si>
    <t>SP</t>
  </si>
  <si>
    <t>10.07.01.01</t>
  </si>
  <si>
    <t>10.04.01.40</t>
  </si>
  <si>
    <t>10.06.01.01</t>
  </si>
  <si>
    <t>10.03.01.01</t>
  </si>
  <si>
    <t>10.01.02.40</t>
  </si>
  <si>
    <t>10.09.01.01</t>
  </si>
  <si>
    <t>10.04.01.01</t>
  </si>
  <si>
    <t>Neįgaliųjų, kuriems kompensuotos socialinės globos paslaugos, skaičius</t>
  </si>
  <si>
    <t>Mokinių, aprūpintų mokinio reikmenimis, skaičius</t>
  </si>
  <si>
    <t xml:space="preserve">SB </t>
  </si>
  <si>
    <t>Valstybinių išmokų ir piniginės socialinės paramos gavėjų skaičius</t>
  </si>
  <si>
    <t>10.02.01.02</t>
  </si>
  <si>
    <t>2 Programa. Socialinės paramos ir sveikatos apsaugos paslaugų kokybės gerinimo programa</t>
  </si>
  <si>
    <t>1 Strateginis tikslas. Užtikrinti gyventojams kokybiškas ir prieinamas švietimo, sveikatos apsaugos ir socialinės paramos paslaugas</t>
  </si>
  <si>
    <t>Organizuoti ir užtikrinti valstybės socialinės ir sveikatos politikos įgyvendinimą, mažinti socialinę atskirtį rajone</t>
  </si>
  <si>
    <t>Užtikrinti Lietuvos Respublikos teisės aktais numatytos piniginės socialinės paramos teikimą</t>
  </si>
  <si>
    <t>Organizuoti ir teikti socialines paslaugas įvairioms gyventojų socialinėms grupėms</t>
  </si>
  <si>
    <t>Gerinti neįgaliųjų socialinę integraciją, užtikrinti socialinę globą</t>
  </si>
  <si>
    <t>8.1</t>
  </si>
  <si>
    <t>8.3</t>
  </si>
  <si>
    <t>8.4</t>
  </si>
  <si>
    <t>Visuomenės sveikatos biuro teikiamų paslaugų gavėjų skaičius</t>
  </si>
  <si>
    <t>07.04.01.01.</t>
  </si>
  <si>
    <t>Teikti gyventojams kokybiškas ir saugias sveikatos priežiūros paslaugas</t>
  </si>
  <si>
    <t>Kompensuotų pavėžėjimų skaičius</t>
  </si>
  <si>
    <t>Neįgaliesiems pritaikytų butų skaičius</t>
  </si>
  <si>
    <t>Socialinę priežiūrą (pagalbą į namus) gaunančių senų ir neįgalių asmenų skaičius</t>
  </si>
  <si>
    <t>Ilgalaikes (trumpalaikes) socialines paslaugas gaunančių senų ir neįgalių asmenų skaičius</t>
  </si>
  <si>
    <t>Lovų, seniems ir neįgaliems asmenims, skaičius slaugos ligoninėse</t>
  </si>
  <si>
    <t>(savivaldybės, padalinio, įstaigos pavadinimas)</t>
  </si>
  <si>
    <t>SOCIALINĖS PARAMOS IR SVEIKATOS APSAUGOS PASLAUGŲ KOKYBĖS GERINIMO PROGRAMOS NR. 2</t>
  </si>
  <si>
    <t>TIKSLŲ, UŽDAVINIŲ, PRIEMONIŲ ASIGNAVIMŲ IR PRODUKTO VERTINIMO KRITERIJŲ SUVESTINĖ</t>
  </si>
  <si>
    <t>SB (deleg)</t>
  </si>
  <si>
    <t>10.04.01.40.</t>
  </si>
  <si>
    <t>10.01.02.02.</t>
  </si>
  <si>
    <t>Valstybės dotacijų, skirtų vykdyti valstybinėms funkcijoms, įsisavinimas, proc.</t>
  </si>
  <si>
    <t>11</t>
  </si>
  <si>
    <t>12</t>
  </si>
  <si>
    <t>STD</t>
  </si>
  <si>
    <t>10.04.01.01.</t>
  </si>
  <si>
    <t>Sveikatos priežiūros mokyklose finansavimas</t>
  </si>
  <si>
    <t>Sveikatos priežiūros paslaugų gavėjų mokyklose skaičius</t>
  </si>
  <si>
    <t>13</t>
  </si>
  <si>
    <t>10.02.01.40</t>
  </si>
  <si>
    <t>10.01.02.01</t>
  </si>
  <si>
    <t>Vaikų, kuriems kompensuota skaičius</t>
  </si>
  <si>
    <t>Paremtų organizacijų skaičius</t>
  </si>
  <si>
    <t>10.06.01.01,</t>
  </si>
  <si>
    <t>BDK</t>
  </si>
  <si>
    <t>SB(deleg)</t>
  </si>
  <si>
    <t xml:space="preserve"> </t>
  </si>
  <si>
    <t>Skirti ir mokėti šalpos išmokas</t>
  </si>
  <si>
    <t>Išmokų vaikams skyrimas ir mokėjimas</t>
  </si>
  <si>
    <t>Mokinių socialinės paramos administravimas</t>
  </si>
  <si>
    <t xml:space="preserve">Kompensacijų už būsto šildymą, kietą kurą, šaltą vandenį skyrimas ir mokėjimas  </t>
  </si>
  <si>
    <t>Paramos mirties atveju  administravimas</t>
  </si>
  <si>
    <t>Kredito plūkanų už socialiai remtinus asmenis mokėjimas</t>
  </si>
  <si>
    <t>Valstybės finansinė parama užsienyje mirusiems</t>
  </si>
  <si>
    <t>Socialinės pašalpos</t>
  </si>
  <si>
    <t>Socialinė parama mokiniams</t>
  </si>
  <si>
    <t>Socialinis rėmimas</t>
  </si>
  <si>
    <t>Neveiksnių asmenų būklės peržiūrėjimui užtikrinti</t>
  </si>
  <si>
    <t>07.06.01.02</t>
  </si>
  <si>
    <t>Lengvatinis neįgaliųjų vežimas</t>
  </si>
  <si>
    <t>Lovų išlaikymas ligoninėse</t>
  </si>
  <si>
    <t>Prienų globos namai</t>
  </si>
  <si>
    <t>Socialinių paslaugų asmenims su negalia  administravimas</t>
  </si>
  <si>
    <t>Vaikų išlaikymas globos įstaigose</t>
  </si>
  <si>
    <t>NVO rėmimas ir neįgaliųjų būsto pritaikymas</t>
  </si>
  <si>
    <t>Socialinių paslaugų asmenims su negalia teikimas Prienų SPC</t>
  </si>
  <si>
    <t>Socialinės išmokos natūra socialiai pažeidžiamiems asmenims(administravimas)</t>
  </si>
  <si>
    <t>Suteiktų priėmimo skubios pagalbos paslaugų dalinis finansavimas</t>
  </si>
  <si>
    <t>2021-ųjų m. asignavimų projektas</t>
  </si>
  <si>
    <t xml:space="preserve">2021-iesiems m. </t>
  </si>
  <si>
    <t>Savivaldybės visuomenės sveikatos rėmimo specialioji programa</t>
  </si>
  <si>
    <t>Darbas su  šeimomis, kurios taikoma atvejo vadyba</t>
  </si>
  <si>
    <t>Socialinės išmokos natūra socialiai pažeidžiamiems asmenims</t>
  </si>
  <si>
    <t>10.03.01.01.</t>
  </si>
  <si>
    <t>07.04.01.01</t>
  </si>
  <si>
    <t>ES</t>
  </si>
  <si>
    <t xml:space="preserve">Socialinių paslaugų asmenims su negalia teikimas </t>
  </si>
  <si>
    <t>Socialinės globos paslaugų kompensavimas neįgaliems asmenism globos namuose</t>
  </si>
  <si>
    <t>NVO rėmimas ir neįgaliųjų būsto pritaikymas(administravimas)</t>
  </si>
  <si>
    <t>Šeimos kurioms taiko atvejo vadyba</t>
  </si>
  <si>
    <t>Gaunančių paslaugas asmenų skaičius</t>
  </si>
  <si>
    <t>Globojamų vaikų skaičius</t>
  </si>
  <si>
    <t>Paslaugų teikimas Jiezno paramos šeimai centre</t>
  </si>
  <si>
    <t>Asmenų gaunačių kompensacijas skaičius</t>
  </si>
  <si>
    <t>Pritaikytų būstų skaičius</t>
  </si>
  <si>
    <t>Asmenų kuriems suteikta pagalba skaičius</t>
  </si>
  <si>
    <t>16</t>
  </si>
  <si>
    <t>2019-ųjų m. asignavimai, Eur</t>
  </si>
  <si>
    <t>2020-ųjų m. asignavimų projektas, Eur</t>
  </si>
  <si>
    <t>2022-ųjų m. asignavimų projektas</t>
  </si>
  <si>
    <t>2020-iesiems m.</t>
  </si>
  <si>
    <t xml:space="preserve">2022-iesiems m. </t>
  </si>
  <si>
    <t>Būsto aplinkos pritaikymas neįgaliesiems</t>
  </si>
  <si>
    <t>Priedas fiziniam asmeniui (globėjui) už vaiko globą</t>
  </si>
  <si>
    <t>2020 - 2022 M. PRIENŲ RAJONO SAVIVALDYBĖS</t>
  </si>
  <si>
    <t>Paramos gavėjų skaičius</t>
  </si>
  <si>
    <t>Pirminių sveikatos paslaugų gavėjų skaičius</t>
  </si>
  <si>
    <t xml:space="preserve">Parama mirties atveju </t>
  </si>
  <si>
    <t>Socialinis rėmimas (pašto)</t>
  </si>
  <si>
    <t>Prienų raj. sav. socialinių paslaugų centras</t>
  </si>
  <si>
    <t>Prienų raj. sav. visuomenės sveikatos biuras</t>
  </si>
  <si>
    <t>Visuomenės sveikatos rėmimas (protezavimas)</t>
  </si>
  <si>
    <t>Savarankiško gyvenimo namai</t>
  </si>
  <si>
    <t>Gyvenančių asmenų skaičius</t>
  </si>
  <si>
    <t>Neįgaliųjų automobilių išlaikymas</t>
  </si>
  <si>
    <t>Nuvažiuota km</t>
  </si>
  <si>
    <t>10.01.02.02</t>
  </si>
  <si>
    <t xml:space="preserve">PATVIRTINTA
Prienų rajono savivaldybės tarybos
2020  m. sausio 30 d. sprendimu Nr. T3-2 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</si>
</sst>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0"/>
      <name val="Arial"/>
    </font>
    <font>
      <sz val="10"/>
      <name val="Arial"/>
      <family val="2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8"/>
      <color indexed="10"/>
      <name val="Times New Roman"/>
      <family val="1"/>
      <charset val="186"/>
    </font>
    <font>
      <b/>
      <sz val="8"/>
      <name val="Times New Roman"/>
      <family val="1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i/>
      <sz val="8"/>
      <name val="Times New Roman"/>
      <family val="1"/>
      <charset val="186"/>
    </font>
    <font>
      <sz val="8"/>
      <name val="Times New Roman"/>
      <family val="1"/>
    </font>
    <font>
      <sz val="8"/>
      <color rgb="FFFF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9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3" borderId="7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vertical="center"/>
    </xf>
    <xf numFmtId="1" fontId="3" fillId="0" borderId="0" xfId="0" applyNumberFormat="1" applyFont="1" applyBorder="1" applyAlignment="1">
      <alignment vertical="center"/>
    </xf>
    <xf numFmtId="0" fontId="2" fillId="5" borderId="0" xfId="0" applyFont="1" applyFill="1" applyBorder="1" applyAlignment="1">
      <alignment vertical="center"/>
    </xf>
    <xf numFmtId="0" fontId="2" fillId="5" borderId="0" xfId="0" applyFont="1" applyFill="1" applyAlignment="1">
      <alignment vertical="center"/>
    </xf>
    <xf numFmtId="164" fontId="3" fillId="6" borderId="11" xfId="0" applyNumberFormat="1" applyFont="1" applyFill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 textRotation="90" wrapText="1"/>
    </xf>
    <xf numFmtId="2" fontId="2" fillId="0" borderId="12" xfId="0" applyNumberFormat="1" applyFont="1" applyFill="1" applyBorder="1" applyAlignment="1">
      <alignment horizontal="center" vertical="center" textRotation="90" wrapText="1"/>
    </xf>
    <xf numFmtId="164" fontId="3" fillId="3" borderId="1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3" fillId="2" borderId="2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2" fillId="0" borderId="12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/>
    </xf>
    <xf numFmtId="49" fontId="3" fillId="2" borderId="24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2" fillId="0" borderId="32" xfId="0" applyFont="1" applyBorder="1" applyAlignment="1">
      <alignment vertical="center"/>
    </xf>
    <xf numFmtId="164" fontId="3" fillId="2" borderId="11" xfId="0" applyNumberFormat="1" applyFont="1" applyFill="1" applyBorder="1" applyAlignment="1">
      <alignment horizontal="center" vertical="center"/>
    </xf>
    <xf numFmtId="164" fontId="3" fillId="2" borderId="34" xfId="0" applyNumberFormat="1" applyFont="1" applyFill="1" applyBorder="1" applyAlignment="1">
      <alignment horizontal="center" vertical="center"/>
    </xf>
    <xf numFmtId="164" fontId="3" fillId="3" borderId="35" xfId="0" applyNumberFormat="1" applyFont="1" applyFill="1" applyBorder="1" applyAlignment="1">
      <alignment horizontal="center" vertical="center"/>
    </xf>
    <xf numFmtId="164" fontId="3" fillId="3" borderId="11" xfId="0" applyNumberFormat="1" applyFont="1" applyFill="1" applyBorder="1" applyAlignment="1">
      <alignment horizontal="center" vertical="center"/>
    </xf>
    <xf numFmtId="164" fontId="3" fillId="6" borderId="36" xfId="0" applyNumberFormat="1" applyFont="1" applyFill="1" applyBorder="1" applyAlignment="1">
      <alignment horizontal="center" vertical="center"/>
    </xf>
    <xf numFmtId="164" fontId="3" fillId="2" borderId="37" xfId="0" applyNumberFormat="1" applyFont="1" applyFill="1" applyBorder="1" applyAlignment="1">
      <alignment horizontal="center" vertical="center"/>
    </xf>
    <xf numFmtId="164" fontId="3" fillId="3" borderId="36" xfId="0" applyNumberFormat="1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left" vertical="center"/>
    </xf>
    <xf numFmtId="49" fontId="3" fillId="3" borderId="40" xfId="0" applyNumberFormat="1" applyFont="1" applyFill="1" applyBorder="1" applyAlignment="1">
      <alignment horizontal="center" vertical="center"/>
    </xf>
    <xf numFmtId="49" fontId="3" fillId="3" borderId="44" xfId="0" applyNumberFormat="1" applyFont="1" applyFill="1" applyBorder="1" applyAlignment="1">
      <alignment horizontal="center" vertical="center"/>
    </xf>
    <xf numFmtId="164" fontId="3" fillId="3" borderId="33" xfId="0" applyNumberFormat="1" applyFont="1" applyFill="1" applyBorder="1" applyAlignment="1">
      <alignment horizontal="center" vertical="center"/>
    </xf>
    <xf numFmtId="1" fontId="2" fillId="5" borderId="30" xfId="0" applyNumberFormat="1" applyFont="1" applyFill="1" applyBorder="1" applyAlignment="1">
      <alignment horizontal="center" vertical="center"/>
    </xf>
    <xf numFmtId="1" fontId="2" fillId="0" borderId="30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" fontId="2" fillId="0" borderId="26" xfId="0" applyNumberFormat="1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1" fontId="2" fillId="5" borderId="28" xfId="0" applyNumberFormat="1" applyFont="1" applyFill="1" applyBorder="1" applyAlignment="1">
      <alignment horizontal="center" vertical="center"/>
    </xf>
    <xf numFmtId="1" fontId="2" fillId="0" borderId="5" xfId="0" applyNumberFormat="1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 wrapText="1"/>
    </xf>
    <xf numFmtId="164" fontId="2" fillId="4" borderId="1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51" xfId="0" applyNumberFormat="1" applyFont="1" applyFill="1" applyBorder="1" applyAlignment="1">
      <alignment horizontal="center" vertical="center"/>
    </xf>
    <xf numFmtId="1" fontId="2" fillId="0" borderId="51" xfId="0" applyNumberFormat="1" applyFont="1" applyBorder="1" applyAlignment="1">
      <alignment horizontal="center" vertical="center"/>
    </xf>
    <xf numFmtId="164" fontId="2" fillId="0" borderId="16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" fontId="2" fillId="0" borderId="10" xfId="0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/>
    </xf>
    <xf numFmtId="1" fontId="2" fillId="0" borderId="47" xfId="0" applyNumberFormat="1" applyFont="1" applyBorder="1" applyAlignment="1">
      <alignment horizontal="center" vertical="center"/>
    </xf>
    <xf numFmtId="1" fontId="2" fillId="0" borderId="27" xfId="0" applyNumberFormat="1" applyFont="1" applyBorder="1" applyAlignment="1">
      <alignment horizontal="center" vertical="center"/>
    </xf>
    <xf numFmtId="0" fontId="3" fillId="4" borderId="19" xfId="0" applyFont="1" applyFill="1" applyBorder="1" applyAlignment="1">
      <alignment horizontal="right" vertical="center" wrapText="1"/>
    </xf>
    <xf numFmtId="0" fontId="4" fillId="3" borderId="35" xfId="0" applyFont="1" applyFill="1" applyBorder="1" applyAlignment="1">
      <alignment horizontal="left" vertical="center" wrapText="1"/>
    </xf>
    <xf numFmtId="0" fontId="4" fillId="3" borderId="62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horizontal="left" vertical="center" wrapText="1"/>
    </xf>
    <xf numFmtId="49" fontId="3" fillId="2" borderId="66" xfId="0" applyNumberFormat="1" applyFont="1" applyFill="1" applyBorder="1" applyAlignment="1">
      <alignment horizontal="center" vertical="center"/>
    </xf>
    <xf numFmtId="49" fontId="3" fillId="3" borderId="67" xfId="0" applyNumberFormat="1" applyFont="1" applyFill="1" applyBorder="1" applyAlignment="1">
      <alignment horizontal="center" vertical="center"/>
    </xf>
    <xf numFmtId="1" fontId="2" fillId="5" borderId="29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49" fontId="3" fillId="2" borderId="24" xfId="0" applyNumberFormat="1" applyFont="1" applyFill="1" applyBorder="1" applyAlignment="1">
      <alignment horizontal="center" vertical="center"/>
    </xf>
    <xf numFmtId="49" fontId="3" fillId="3" borderId="65" xfId="0" applyNumberFormat="1" applyFont="1" applyFill="1" applyBorder="1" applyAlignment="1">
      <alignment horizontal="center" vertical="center"/>
    </xf>
    <xf numFmtId="1" fontId="2" fillId="5" borderId="39" xfId="0" applyNumberFormat="1" applyFont="1" applyFill="1" applyBorder="1" applyAlignment="1">
      <alignment horizontal="center" vertical="center"/>
    </xf>
    <xf numFmtId="1" fontId="2" fillId="5" borderId="45" xfId="0" applyNumberFormat="1" applyFont="1" applyFill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45" xfId="0" applyNumberFormat="1" applyFont="1" applyFill="1" applyBorder="1" applyAlignment="1">
      <alignment horizontal="center" vertical="center"/>
    </xf>
    <xf numFmtId="1" fontId="2" fillId="0" borderId="45" xfId="0" applyNumberFormat="1" applyFont="1" applyBorder="1" applyAlignment="1">
      <alignment horizontal="center" vertical="center"/>
    </xf>
    <xf numFmtId="1" fontId="2" fillId="0" borderId="28" xfId="0" applyNumberFormat="1" applyFont="1" applyBorder="1" applyAlignment="1">
      <alignment horizontal="center" vertical="center"/>
    </xf>
    <xf numFmtId="1" fontId="2" fillId="0" borderId="30" xfId="0" applyNumberFormat="1" applyFont="1" applyFill="1" applyBorder="1" applyAlignment="1">
      <alignment horizontal="center" vertical="center"/>
    </xf>
    <xf numFmtId="1" fontId="2" fillId="0" borderId="28" xfId="0" applyNumberFormat="1" applyFont="1" applyFill="1" applyBorder="1" applyAlignment="1">
      <alignment horizontal="center" vertical="center"/>
    </xf>
    <xf numFmtId="1" fontId="2" fillId="5" borderId="5" xfId="0" applyNumberFormat="1" applyFont="1" applyFill="1" applyBorder="1" applyAlignment="1">
      <alignment horizontal="center" vertical="center"/>
    </xf>
    <xf numFmtId="1" fontId="2" fillId="0" borderId="16" xfId="0" applyNumberFormat="1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wrapText="1"/>
    </xf>
    <xf numFmtId="1" fontId="2" fillId="0" borderId="18" xfId="0" applyNumberFormat="1" applyFont="1" applyBorder="1" applyAlignment="1">
      <alignment horizontal="center" vertical="center"/>
    </xf>
    <xf numFmtId="1" fontId="2" fillId="0" borderId="39" xfId="0" applyNumberFormat="1" applyFont="1" applyBorder="1" applyAlignment="1">
      <alignment horizontal="center" vertical="center"/>
    </xf>
    <xf numFmtId="1" fontId="2" fillId="0" borderId="49" xfId="0" applyNumberFormat="1" applyFont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 wrapText="1"/>
    </xf>
    <xf numFmtId="1" fontId="2" fillId="0" borderId="59" xfId="0" applyNumberFormat="1" applyFont="1" applyFill="1" applyBorder="1" applyAlignment="1">
      <alignment horizontal="center" vertical="center"/>
    </xf>
    <xf numFmtId="1" fontId="2" fillId="0" borderId="52" xfId="0" applyNumberFormat="1" applyFont="1" applyFill="1" applyBorder="1" applyAlignment="1">
      <alignment horizontal="center" vertical="center"/>
    </xf>
    <xf numFmtId="1" fontId="2" fillId="0" borderId="52" xfId="0" applyNumberFormat="1" applyFont="1" applyBorder="1" applyAlignment="1">
      <alignment horizontal="center" vertical="center"/>
    </xf>
    <xf numFmtId="1" fontId="2" fillId="0" borderId="58" xfId="0" applyNumberFormat="1" applyFont="1" applyBorder="1" applyAlignment="1">
      <alignment horizontal="center" vertical="center"/>
    </xf>
    <xf numFmtId="1" fontId="2" fillId="0" borderId="59" xfId="0" applyNumberFormat="1" applyFont="1" applyBorder="1" applyAlignment="1">
      <alignment horizontal="center" vertical="center"/>
    </xf>
    <xf numFmtId="164" fontId="2" fillId="5" borderId="50" xfId="0" applyNumberFormat="1" applyFont="1" applyFill="1" applyBorder="1" applyAlignment="1">
      <alignment horizontal="center" vertical="center" wrapText="1"/>
    </xf>
    <xf numFmtId="1" fontId="2" fillId="5" borderId="32" xfId="0" applyNumberFormat="1" applyFont="1" applyFill="1" applyBorder="1" applyAlignment="1">
      <alignment horizontal="center" vertical="center"/>
    </xf>
    <xf numFmtId="1" fontId="2" fillId="5" borderId="52" xfId="0" applyNumberFormat="1" applyFont="1" applyFill="1" applyBorder="1" applyAlignment="1">
      <alignment horizontal="center" vertical="center"/>
    </xf>
    <xf numFmtId="1" fontId="2" fillId="5" borderId="41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2" fillId="0" borderId="32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" fontId="3" fillId="0" borderId="9" xfId="0" applyNumberFormat="1" applyFont="1" applyFill="1" applyBorder="1" applyAlignment="1">
      <alignment horizontal="center" vertical="center"/>
    </xf>
    <xf numFmtId="1" fontId="2" fillId="5" borderId="8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1" fontId="2" fillId="5" borderId="4" xfId="0" applyNumberFormat="1" applyFont="1" applyFill="1" applyBorder="1" applyAlignment="1">
      <alignment horizontal="center" vertical="center"/>
    </xf>
    <xf numFmtId="1" fontId="2" fillId="5" borderId="16" xfId="0" applyNumberFormat="1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/>
    </xf>
    <xf numFmtId="1" fontId="2" fillId="5" borderId="54" xfId="0" applyNumberFormat="1" applyFont="1" applyFill="1" applyBorder="1" applyAlignment="1">
      <alignment horizontal="center" vertical="center"/>
    </xf>
    <xf numFmtId="1" fontId="2" fillId="5" borderId="31" xfId="0" applyNumberFormat="1" applyFont="1" applyFill="1" applyBorder="1" applyAlignment="1">
      <alignment horizontal="center" vertical="center"/>
    </xf>
    <xf numFmtId="1" fontId="2" fillId="0" borderId="27" xfId="0" applyNumberFormat="1" applyFont="1" applyFill="1" applyBorder="1" applyAlignment="1">
      <alignment horizontal="center" vertical="center"/>
    </xf>
    <xf numFmtId="1" fontId="2" fillId="0" borderId="43" xfId="0" applyNumberFormat="1" applyFont="1" applyFill="1" applyBorder="1" applyAlignment="1">
      <alignment horizontal="center" vertical="center"/>
    </xf>
    <xf numFmtId="1" fontId="2" fillId="0" borderId="31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/>
    </xf>
    <xf numFmtId="1" fontId="2" fillId="5" borderId="55" xfId="0" applyNumberFormat="1" applyFont="1" applyFill="1" applyBorder="1" applyAlignment="1">
      <alignment horizontal="center" vertical="center"/>
    </xf>
    <xf numFmtId="1" fontId="2" fillId="5" borderId="56" xfId="0" applyNumberFormat="1" applyFont="1" applyFill="1" applyBorder="1" applyAlignment="1">
      <alignment horizontal="center" vertical="center"/>
    </xf>
    <xf numFmtId="1" fontId="2" fillId="0" borderId="57" xfId="0" applyNumberFormat="1" applyFont="1" applyFill="1" applyBorder="1" applyAlignment="1">
      <alignment horizontal="center" vertical="center"/>
    </xf>
    <xf numFmtId="0" fontId="2" fillId="5" borderId="69" xfId="0" applyFont="1" applyFill="1" applyBorder="1" applyAlignment="1">
      <alignment horizontal="center" vertical="center"/>
    </xf>
    <xf numFmtId="1" fontId="2" fillId="5" borderId="66" xfId="0" applyNumberFormat="1" applyFont="1" applyFill="1" applyBorder="1" applyAlignment="1">
      <alignment horizontal="center" vertical="center"/>
    </xf>
    <xf numFmtId="1" fontId="2" fillId="5" borderId="68" xfId="0" applyNumberFormat="1" applyFont="1" applyFill="1" applyBorder="1" applyAlignment="1">
      <alignment horizontal="center" vertical="center"/>
    </xf>
    <xf numFmtId="1" fontId="2" fillId="0" borderId="41" xfId="0" applyNumberFormat="1" applyFont="1" applyFill="1" applyBorder="1" applyAlignment="1">
      <alignment horizontal="center" vertical="center"/>
    </xf>
    <xf numFmtId="1" fontId="2" fillId="5" borderId="6" xfId="0" applyNumberFormat="1" applyFont="1" applyFill="1" applyBorder="1" applyAlignment="1">
      <alignment horizontal="center" vertical="center"/>
    </xf>
    <xf numFmtId="1" fontId="2" fillId="5" borderId="17" xfId="0" applyNumberFormat="1" applyFont="1" applyFill="1" applyBorder="1" applyAlignment="1">
      <alignment horizontal="center" vertical="center"/>
    </xf>
    <xf numFmtId="1" fontId="2" fillId="5" borderId="27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64" fontId="2" fillId="0" borderId="50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1" fontId="2" fillId="5" borderId="9" xfId="0" applyNumberFormat="1" applyFont="1" applyFill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" fontId="2" fillId="0" borderId="6" xfId="0" applyNumberFormat="1" applyFont="1" applyFill="1" applyBorder="1" applyAlignment="1">
      <alignment horizontal="center" vertical="center"/>
    </xf>
    <xf numFmtId="1" fontId="2" fillId="0" borderId="47" xfId="0" applyNumberFormat="1" applyFont="1" applyFill="1" applyBorder="1" applyAlignment="1">
      <alignment horizontal="center" vertical="center"/>
    </xf>
    <xf numFmtId="1" fontId="2" fillId="0" borderId="43" xfId="0" applyNumberFormat="1" applyFont="1" applyBorder="1" applyAlignment="1">
      <alignment horizontal="center" vertical="center"/>
    </xf>
    <xf numFmtId="0" fontId="3" fillId="4" borderId="67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/>
    </xf>
    <xf numFmtId="1" fontId="2" fillId="5" borderId="53" xfId="0" applyNumberFormat="1" applyFont="1" applyFill="1" applyBorder="1" applyAlignment="1">
      <alignment horizontal="center" vertical="center"/>
    </xf>
    <xf numFmtId="1" fontId="2" fillId="5" borderId="51" xfId="0" applyNumberFormat="1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" fontId="2" fillId="0" borderId="50" xfId="0" applyNumberFormat="1" applyFont="1" applyFill="1" applyBorder="1" applyAlignment="1">
      <alignment horizontal="center" vertical="center"/>
    </xf>
    <xf numFmtId="1" fontId="2" fillId="0" borderId="60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1" fontId="2" fillId="0" borderId="29" xfId="0" applyNumberFormat="1" applyFont="1" applyBorder="1" applyAlignment="1">
      <alignment horizontal="center" vertical="center"/>
    </xf>
    <xf numFmtId="1" fontId="2" fillId="0" borderId="29" xfId="0" applyNumberFormat="1" applyFont="1" applyFill="1" applyBorder="1" applyAlignment="1">
      <alignment horizontal="center" vertical="center"/>
    </xf>
    <xf numFmtId="1" fontId="2" fillId="4" borderId="4" xfId="0" applyNumberFormat="1" applyFont="1" applyFill="1" applyBorder="1" applyAlignment="1">
      <alignment horizontal="center" vertical="center"/>
    </xf>
    <xf numFmtId="1" fontId="2" fillId="4" borderId="29" xfId="0" applyNumberFormat="1" applyFont="1" applyFill="1" applyBorder="1" applyAlignment="1">
      <alignment horizontal="center" vertical="center"/>
    </xf>
    <xf numFmtId="1" fontId="2" fillId="4" borderId="9" xfId="0" applyNumberFormat="1" applyFont="1" applyFill="1" applyBorder="1" applyAlignment="1">
      <alignment horizontal="center" vertical="center"/>
    </xf>
    <xf numFmtId="1" fontId="2" fillId="4" borderId="5" xfId="0" applyNumberFormat="1" applyFont="1" applyFill="1" applyBorder="1" applyAlignment="1">
      <alignment horizontal="center" vertical="center"/>
    </xf>
    <xf numFmtId="1" fontId="2" fillId="4" borderId="28" xfId="0" applyNumberFormat="1" applyFont="1" applyFill="1" applyBorder="1" applyAlignment="1">
      <alignment horizontal="center" vertical="center"/>
    </xf>
    <xf numFmtId="1" fontId="2" fillId="0" borderId="55" xfId="0" applyNumberFormat="1" applyFont="1" applyFill="1" applyBorder="1" applyAlignment="1">
      <alignment horizontal="center" vertical="center"/>
    </xf>
    <xf numFmtId="1" fontId="2" fillId="0" borderId="56" xfId="0" applyNumberFormat="1" applyFont="1" applyFill="1" applyBorder="1" applyAlignment="1">
      <alignment horizontal="center" vertical="center"/>
    </xf>
    <xf numFmtId="1" fontId="2" fillId="0" borderId="60" xfId="0" applyNumberFormat="1" applyFont="1" applyFill="1" applyBorder="1" applyAlignment="1">
      <alignment horizontal="center" vertical="center"/>
    </xf>
    <xf numFmtId="1" fontId="2" fillId="0" borderId="58" xfId="0" applyNumberFormat="1" applyFont="1" applyFill="1" applyBorder="1" applyAlignment="1">
      <alignment horizontal="center" vertical="center"/>
    </xf>
    <xf numFmtId="1" fontId="2" fillId="5" borderId="49" xfId="0" applyNumberFormat="1" applyFont="1" applyFill="1" applyBorder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4" borderId="30" xfId="0" applyNumberFormat="1" applyFont="1" applyFill="1" applyBorder="1" applyAlignment="1">
      <alignment horizontal="center" vertical="center"/>
    </xf>
    <xf numFmtId="1" fontId="2" fillId="4" borderId="31" xfId="0" applyNumberFormat="1" applyFont="1" applyFill="1" applyBorder="1" applyAlignment="1">
      <alignment horizontal="center" vertical="center"/>
    </xf>
    <xf numFmtId="1" fontId="2" fillId="4" borderId="15" xfId="0" applyNumberFormat="1" applyFont="1" applyFill="1" applyBorder="1" applyAlignment="1">
      <alignment horizontal="center" vertical="center"/>
    </xf>
    <xf numFmtId="1" fontId="2" fillId="4" borderId="46" xfId="0" applyNumberFormat="1" applyFont="1" applyFill="1" applyBorder="1" applyAlignment="1">
      <alignment horizontal="center" vertical="center"/>
    </xf>
    <xf numFmtId="1" fontId="2" fillId="4" borderId="66" xfId="0" applyNumberFormat="1" applyFont="1" applyFill="1" applyBorder="1" applyAlignment="1">
      <alignment horizontal="center" vertical="center"/>
    </xf>
    <xf numFmtId="1" fontId="2" fillId="4" borderId="45" xfId="0" applyNumberFormat="1" applyFont="1" applyFill="1" applyBorder="1" applyAlignment="1">
      <alignment horizontal="center" vertical="center"/>
    </xf>
    <xf numFmtId="1" fontId="2" fillId="4" borderId="16" xfId="0" applyNumberFormat="1" applyFont="1" applyFill="1" applyBorder="1" applyAlignment="1">
      <alignment horizontal="center" vertical="center"/>
    </xf>
    <xf numFmtId="1" fontId="2" fillId="4" borderId="6" xfId="0" applyNumberFormat="1" applyFont="1" applyFill="1" applyBorder="1" applyAlignment="1">
      <alignment horizontal="center" vertical="center"/>
    </xf>
    <xf numFmtId="1" fontId="2" fillId="4" borderId="23" xfId="0" applyNumberFormat="1" applyFont="1" applyFill="1" applyBorder="1" applyAlignment="1">
      <alignment horizontal="center" vertical="center"/>
    </xf>
    <xf numFmtId="1" fontId="2" fillId="4" borderId="43" xfId="0" applyNumberFormat="1" applyFont="1" applyFill="1" applyBorder="1" applyAlignment="1">
      <alignment horizontal="center" vertical="center"/>
    </xf>
    <xf numFmtId="1" fontId="2" fillId="4" borderId="12" xfId="0" applyNumberFormat="1" applyFont="1" applyFill="1" applyBorder="1" applyAlignment="1">
      <alignment horizontal="center" vertical="center"/>
    </xf>
    <xf numFmtId="1" fontId="2" fillId="4" borderId="21" xfId="0" applyNumberFormat="1" applyFont="1" applyFill="1" applyBorder="1" applyAlignment="1">
      <alignment horizontal="center" vertical="center"/>
    </xf>
    <xf numFmtId="1" fontId="2" fillId="4" borderId="70" xfId="0" applyNumberFormat="1" applyFont="1" applyFill="1" applyBorder="1" applyAlignment="1">
      <alignment horizontal="center" vertical="center"/>
    </xf>
    <xf numFmtId="1" fontId="3" fillId="3" borderId="48" xfId="0" applyNumberFormat="1" applyFont="1" applyFill="1" applyBorder="1" applyAlignment="1">
      <alignment horizontal="center" vertical="center"/>
    </xf>
    <xf numFmtId="1" fontId="3" fillId="2" borderId="11" xfId="0" applyNumberFormat="1" applyFont="1" applyFill="1" applyBorder="1" applyAlignment="1">
      <alignment horizontal="center" vertical="center"/>
    </xf>
    <xf numFmtId="1" fontId="3" fillId="6" borderId="33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" fontId="2" fillId="9" borderId="31" xfId="0" applyNumberFormat="1" applyFont="1" applyFill="1" applyBorder="1" applyAlignment="1">
      <alignment horizontal="center" vertical="center"/>
    </xf>
    <xf numFmtId="1" fontId="2" fillId="9" borderId="43" xfId="0" applyNumberFormat="1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 wrapText="1"/>
    </xf>
    <xf numFmtId="1" fontId="2" fillId="9" borderId="45" xfId="0" applyNumberFormat="1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 wrapText="1"/>
    </xf>
    <xf numFmtId="1" fontId="2" fillId="9" borderId="6" xfId="0" applyNumberFormat="1" applyFont="1" applyFill="1" applyBorder="1" applyAlignment="1">
      <alignment horizontal="center" vertical="center"/>
    </xf>
    <xf numFmtId="1" fontId="2" fillId="9" borderId="17" xfId="0" applyNumberFormat="1" applyFont="1" applyFill="1" applyBorder="1" applyAlignment="1">
      <alignment horizontal="center" vertical="center"/>
    </xf>
    <xf numFmtId="49" fontId="3" fillId="3" borderId="40" xfId="0" applyNumberFormat="1" applyFont="1" applyFill="1" applyBorder="1" applyAlignment="1">
      <alignment horizontal="center" vertical="center"/>
    </xf>
    <xf numFmtId="49" fontId="3" fillId="3" borderId="35" xfId="0" applyNumberFormat="1" applyFont="1" applyFill="1" applyBorder="1" applyAlignment="1">
      <alignment horizontal="center" vertical="center"/>
    </xf>
    <xf numFmtId="49" fontId="3" fillId="3" borderId="36" xfId="0" applyNumberFormat="1" applyFont="1" applyFill="1" applyBorder="1" applyAlignment="1">
      <alignment horizontal="center" vertical="center"/>
    </xf>
    <xf numFmtId="49" fontId="3" fillId="2" borderId="40" xfId="0" applyNumberFormat="1" applyFont="1" applyFill="1" applyBorder="1" applyAlignment="1">
      <alignment horizontal="center" vertical="center"/>
    </xf>
    <xf numFmtId="49" fontId="3" fillId="2" borderId="35" xfId="0" applyNumberFormat="1" applyFont="1" applyFill="1" applyBorder="1" applyAlignment="1">
      <alignment horizontal="center" vertical="center"/>
    </xf>
    <xf numFmtId="49" fontId="3" fillId="2" borderId="36" xfId="0" applyNumberFormat="1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6" borderId="35" xfId="0" applyFont="1" applyFill="1" applyBorder="1" applyAlignment="1">
      <alignment horizontal="center" vertical="center"/>
    </xf>
    <xf numFmtId="0" fontId="3" fillId="6" borderId="36" xfId="0" applyFont="1" applyFill="1" applyBorder="1" applyAlignment="1">
      <alignment horizontal="center" vertical="center"/>
    </xf>
    <xf numFmtId="164" fontId="2" fillId="0" borderId="23" xfId="0" applyNumberFormat="1" applyFont="1" applyFill="1" applyBorder="1" applyAlignment="1">
      <alignment horizontal="center" vertical="center"/>
    </xf>
    <xf numFmtId="164" fontId="2" fillId="0" borderId="42" xfId="0" applyNumberFormat="1" applyFont="1" applyFill="1" applyBorder="1" applyAlignment="1">
      <alignment horizontal="center" vertical="center"/>
    </xf>
    <xf numFmtId="164" fontId="2" fillId="0" borderId="60" xfId="0" applyNumberFormat="1" applyFont="1" applyFill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164" fontId="2" fillId="0" borderId="33" xfId="0" applyNumberFormat="1" applyFont="1" applyFill="1" applyBorder="1" applyAlignment="1">
      <alignment horizontal="center" vertical="center"/>
    </xf>
    <xf numFmtId="164" fontId="2" fillId="0" borderId="64" xfId="0" applyNumberFormat="1" applyFont="1" applyFill="1" applyBorder="1" applyAlignment="1">
      <alignment horizontal="center" vertical="center"/>
    </xf>
    <xf numFmtId="164" fontId="2" fillId="5" borderId="64" xfId="0" applyNumberFormat="1" applyFont="1" applyFill="1" applyBorder="1" applyAlignment="1">
      <alignment horizontal="center" vertical="center"/>
    </xf>
    <xf numFmtId="164" fontId="2" fillId="5" borderId="42" xfId="0" applyNumberFormat="1" applyFont="1" applyFill="1" applyBorder="1" applyAlignment="1">
      <alignment horizontal="center" vertical="center"/>
    </xf>
    <xf numFmtId="164" fontId="2" fillId="5" borderId="60" xfId="0" applyNumberFormat="1" applyFont="1" applyFill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60" xfId="0" applyNumberFormat="1" applyFont="1" applyBorder="1" applyAlignment="1">
      <alignment horizontal="center" vertical="center"/>
    </xf>
    <xf numFmtId="164" fontId="2" fillId="0" borderId="27" xfId="0" applyNumberFormat="1" applyFont="1" applyFill="1" applyBorder="1" applyAlignment="1">
      <alignment horizontal="center" vertical="center"/>
    </xf>
    <xf numFmtId="164" fontId="2" fillId="0" borderId="57" xfId="0" applyNumberFormat="1" applyFont="1" applyFill="1" applyBorder="1" applyAlignment="1">
      <alignment horizontal="center" vertical="center"/>
    </xf>
    <xf numFmtId="164" fontId="2" fillId="0" borderId="34" xfId="0" applyNumberFormat="1" applyFont="1" applyFill="1" applyBorder="1" applyAlignment="1">
      <alignment horizontal="center" vertical="center"/>
    </xf>
    <xf numFmtId="164" fontId="2" fillId="0" borderId="41" xfId="0" applyNumberFormat="1" applyFont="1" applyFill="1" applyBorder="1" applyAlignment="1">
      <alignment horizontal="center" vertical="center"/>
    </xf>
    <xf numFmtId="164" fontId="2" fillId="0" borderId="23" xfId="0" applyNumberFormat="1" applyFont="1" applyFill="1" applyBorder="1" applyAlignment="1">
      <alignment vertical="center" wrapText="1"/>
    </xf>
    <xf numFmtId="164" fontId="2" fillId="0" borderId="42" xfId="0" applyNumberFormat="1" applyFont="1" applyFill="1" applyBorder="1" applyAlignment="1">
      <alignment vertical="center" wrapText="1"/>
    </xf>
    <xf numFmtId="164" fontId="2" fillId="0" borderId="60" xfId="0" applyNumberFormat="1" applyFont="1" applyFill="1" applyBorder="1" applyAlignment="1">
      <alignment vertical="center" wrapText="1"/>
    </xf>
    <xf numFmtId="164" fontId="2" fillId="0" borderId="63" xfId="0" applyNumberFormat="1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57" xfId="0" applyNumberFormat="1" applyFont="1" applyBorder="1" applyAlignment="1">
      <alignment horizontal="center" vertical="center"/>
    </xf>
    <xf numFmtId="164" fontId="2" fillId="0" borderId="64" xfId="0" applyNumberFormat="1" applyFont="1" applyBorder="1" applyAlignment="1">
      <alignment horizontal="center" vertical="center"/>
    </xf>
    <xf numFmtId="164" fontId="2" fillId="0" borderId="27" xfId="0" applyNumberFormat="1" applyFont="1" applyBorder="1" applyAlignment="1">
      <alignment horizontal="center" vertical="center"/>
    </xf>
    <xf numFmtId="164" fontId="2" fillId="5" borderId="33" xfId="0" applyNumberFormat="1" applyFont="1" applyFill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55" xfId="0" applyNumberFormat="1" applyFont="1" applyBorder="1" applyAlignment="1">
      <alignment horizontal="center" vertical="center"/>
    </xf>
    <xf numFmtId="1" fontId="2" fillId="0" borderId="23" xfId="0" applyNumberFormat="1" applyFont="1" applyFill="1" applyBorder="1" applyAlignment="1">
      <alignment vertical="center" wrapText="1"/>
    </xf>
    <xf numFmtId="1" fontId="2" fillId="0" borderId="33" xfId="0" applyNumberFormat="1" applyFont="1" applyFill="1" applyBorder="1" applyAlignment="1">
      <alignment vertical="center" wrapText="1"/>
    </xf>
    <xf numFmtId="49" fontId="3" fillId="0" borderId="66" xfId="0" applyNumberFormat="1" applyFont="1" applyBorder="1" applyAlignment="1">
      <alignment horizontal="center" vertical="center"/>
    </xf>
    <xf numFmtId="0" fontId="2" fillId="0" borderId="47" xfId="0" applyFont="1" applyFill="1" applyBorder="1" applyAlignment="1">
      <alignment horizontal="left" vertical="center" wrapText="1"/>
    </xf>
    <xf numFmtId="0" fontId="2" fillId="0" borderId="61" xfId="0" applyFont="1" applyFill="1" applyBorder="1" applyAlignment="1">
      <alignment horizontal="left" vertical="center" wrapText="1"/>
    </xf>
    <xf numFmtId="0" fontId="2" fillId="0" borderId="52" xfId="0" applyFont="1" applyFill="1" applyBorder="1" applyAlignment="1">
      <alignment horizontal="left" vertical="center" wrapText="1"/>
    </xf>
    <xf numFmtId="164" fontId="2" fillId="0" borderId="45" xfId="0" applyNumberFormat="1" applyFont="1" applyBorder="1" applyAlignment="1">
      <alignment horizontal="center" vertical="center" wrapText="1"/>
    </xf>
    <xf numFmtId="49" fontId="2" fillId="0" borderId="47" xfId="0" applyNumberFormat="1" applyFont="1" applyFill="1" applyBorder="1" applyAlignment="1">
      <alignment horizontal="center" vertical="center" wrapText="1"/>
    </xf>
    <xf numFmtId="49" fontId="2" fillId="0" borderId="61" xfId="0" applyNumberFormat="1" applyFont="1" applyFill="1" applyBorder="1" applyAlignment="1">
      <alignment horizontal="center" vertical="center" wrapText="1"/>
    </xf>
    <xf numFmtId="49" fontId="2" fillId="0" borderId="52" xfId="0" applyNumberFormat="1" applyFont="1" applyFill="1" applyBorder="1" applyAlignment="1">
      <alignment horizontal="center" vertical="center" wrapText="1"/>
    </xf>
    <xf numFmtId="164" fontId="2" fillId="0" borderId="47" xfId="0" applyNumberFormat="1" applyFont="1" applyBorder="1" applyAlignment="1">
      <alignment horizontal="center" vertical="center" wrapText="1"/>
    </xf>
    <xf numFmtId="164" fontId="2" fillId="0" borderId="52" xfId="0" applyNumberFormat="1" applyFont="1" applyBorder="1" applyAlignment="1">
      <alignment horizontal="center" vertical="center" wrapText="1"/>
    </xf>
    <xf numFmtId="49" fontId="2" fillId="0" borderId="45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2" fillId="0" borderId="45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49" fontId="2" fillId="0" borderId="45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 wrapText="1"/>
    </xf>
    <xf numFmtId="0" fontId="2" fillId="0" borderId="52" xfId="0" applyFont="1" applyFill="1" applyBorder="1" applyAlignment="1">
      <alignment horizontal="center" vertical="center" wrapText="1"/>
    </xf>
    <xf numFmtId="164" fontId="2" fillId="0" borderId="54" xfId="0" applyNumberFormat="1" applyFont="1" applyFill="1" applyBorder="1" applyAlignment="1">
      <alignment horizontal="center" vertical="center" wrapText="1"/>
    </xf>
    <xf numFmtId="164" fontId="2" fillId="0" borderId="50" xfId="0" applyNumberFormat="1" applyFont="1" applyFill="1" applyBorder="1" applyAlignment="1">
      <alignment horizontal="center" vertical="center" wrapText="1"/>
    </xf>
    <xf numFmtId="49" fontId="2" fillId="0" borderId="47" xfId="0" applyNumberFormat="1" applyFont="1" applyBorder="1" applyAlignment="1">
      <alignment horizontal="center" vertical="center" wrapText="1"/>
    </xf>
    <xf numFmtId="49" fontId="2" fillId="0" borderId="61" xfId="0" applyNumberFormat="1" applyFont="1" applyBorder="1" applyAlignment="1">
      <alignment horizontal="center" vertical="center" wrapText="1"/>
    </xf>
    <xf numFmtId="49" fontId="2" fillId="0" borderId="52" xfId="0" applyNumberFormat="1" applyFont="1" applyBorder="1" applyAlignment="1">
      <alignment horizontal="center" vertical="center" wrapText="1"/>
    </xf>
    <xf numFmtId="49" fontId="3" fillId="3" borderId="47" xfId="0" applyNumberFormat="1" applyFont="1" applyFill="1" applyBorder="1" applyAlignment="1">
      <alignment horizontal="center" vertical="center"/>
    </xf>
    <xf numFmtId="49" fontId="3" fillId="3" borderId="61" xfId="0" applyNumberFormat="1" applyFont="1" applyFill="1" applyBorder="1" applyAlignment="1">
      <alignment horizontal="center" vertical="center"/>
    </xf>
    <xf numFmtId="49" fontId="3" fillId="3" borderId="52" xfId="0" applyNumberFormat="1" applyFont="1" applyFill="1" applyBorder="1" applyAlignment="1">
      <alignment horizontal="center" vertical="center"/>
    </xf>
    <xf numFmtId="49" fontId="3" fillId="0" borderId="51" xfId="0" applyNumberFormat="1" applyFont="1" applyBorder="1" applyAlignment="1">
      <alignment horizontal="center" vertical="center"/>
    </xf>
    <xf numFmtId="49" fontId="3" fillId="0" borderId="52" xfId="0" applyNumberFormat="1" applyFont="1" applyBorder="1" applyAlignment="1">
      <alignment horizontal="center" vertical="center"/>
    </xf>
    <xf numFmtId="49" fontId="3" fillId="0" borderId="45" xfId="0" applyNumberFormat="1" applyFont="1" applyBorder="1" applyAlignment="1">
      <alignment horizontal="center" vertical="center"/>
    </xf>
    <xf numFmtId="0" fontId="2" fillId="0" borderId="51" xfId="0" applyFont="1" applyFill="1" applyBorder="1" applyAlignment="1">
      <alignment horizontal="left" vertical="center" wrapText="1"/>
    </xf>
    <xf numFmtId="49" fontId="3" fillId="3" borderId="19" xfId="0" applyNumberFormat="1" applyFont="1" applyFill="1" applyBorder="1" applyAlignment="1">
      <alignment horizontal="center" vertical="center"/>
    </xf>
    <xf numFmtId="49" fontId="3" fillId="3" borderId="22" xfId="0" applyNumberFormat="1" applyFont="1" applyFill="1" applyBorder="1" applyAlignment="1">
      <alignment horizontal="center" vertical="center"/>
    </xf>
    <xf numFmtId="0" fontId="2" fillId="5" borderId="45" xfId="0" applyFont="1" applyFill="1" applyBorder="1" applyAlignment="1">
      <alignment horizontal="left" vertical="center" wrapText="1"/>
    </xf>
    <xf numFmtId="49" fontId="3" fillId="3" borderId="8" xfId="0" applyNumberFormat="1" applyFont="1" applyFill="1" applyBorder="1" applyAlignment="1">
      <alignment horizontal="center" vertical="center"/>
    </xf>
    <xf numFmtId="0" fontId="2" fillId="5" borderId="47" xfId="0" applyFont="1" applyFill="1" applyBorder="1" applyAlignment="1">
      <alignment horizontal="left" vertical="center" wrapText="1"/>
    </xf>
    <xf numFmtId="0" fontId="2" fillId="5" borderId="61" xfId="0" applyFont="1" applyFill="1" applyBorder="1" applyAlignment="1">
      <alignment horizontal="left" vertical="center" wrapText="1"/>
    </xf>
    <xf numFmtId="0" fontId="2" fillId="5" borderId="52" xfId="0" applyFont="1" applyFill="1" applyBorder="1" applyAlignment="1">
      <alignment horizontal="left" vertical="center" wrapText="1"/>
    </xf>
    <xf numFmtId="164" fontId="2" fillId="0" borderId="61" xfId="0" applyNumberFormat="1" applyFont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left" vertical="center" wrapText="1"/>
    </xf>
    <xf numFmtId="49" fontId="3" fillId="3" borderId="4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65" xfId="0" applyNumberFormat="1" applyFont="1" applyFill="1" applyBorder="1" applyAlignment="1">
      <alignment horizontal="center" vertical="center"/>
    </xf>
    <xf numFmtId="49" fontId="3" fillId="0" borderId="47" xfId="0" applyNumberFormat="1" applyFont="1" applyBorder="1" applyAlignment="1">
      <alignment horizontal="center" vertical="center"/>
    </xf>
    <xf numFmtId="49" fontId="3" fillId="0" borderId="65" xfId="0" applyNumberFormat="1" applyFont="1" applyBorder="1" applyAlignment="1">
      <alignment horizontal="center" vertical="center"/>
    </xf>
    <xf numFmtId="0" fontId="2" fillId="0" borderId="65" xfId="0" applyFont="1" applyFill="1" applyBorder="1" applyAlignment="1">
      <alignment horizontal="left" vertical="center" wrapText="1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66" xfId="0" applyNumberFormat="1" applyFont="1" applyFill="1" applyBorder="1" applyAlignment="1">
      <alignment horizontal="center" vertical="center"/>
    </xf>
    <xf numFmtId="49" fontId="3" fillId="2" borderId="55" xfId="0" applyNumberFormat="1" applyFont="1" applyFill="1" applyBorder="1" applyAlignment="1">
      <alignment horizontal="center" vertical="center"/>
    </xf>
    <xf numFmtId="49" fontId="3" fillId="2" borderId="5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49" fontId="3" fillId="3" borderId="51" xfId="0" applyNumberFormat="1" applyFont="1" applyFill="1" applyBorder="1" applyAlignment="1">
      <alignment horizontal="center" vertical="center"/>
    </xf>
    <xf numFmtId="49" fontId="3" fillId="3" borderId="67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49" fontId="3" fillId="3" borderId="54" xfId="0" applyNumberFormat="1" applyFont="1" applyFill="1" applyBorder="1" applyAlignment="1">
      <alignment horizontal="center" vertical="center"/>
    </xf>
    <xf numFmtId="49" fontId="3" fillId="3" borderId="50" xfId="0" applyNumberFormat="1" applyFont="1" applyFill="1" applyBorder="1" applyAlignment="1">
      <alignment horizontal="center" vertical="center"/>
    </xf>
    <xf numFmtId="49" fontId="3" fillId="3" borderId="25" xfId="0" applyNumberFormat="1" applyFont="1" applyFill="1" applyBorder="1" applyAlignment="1">
      <alignment horizontal="center" vertical="center"/>
    </xf>
    <xf numFmtId="49" fontId="3" fillId="2" borderId="47" xfId="0" applyNumberFormat="1" applyFont="1" applyFill="1" applyBorder="1" applyAlignment="1">
      <alignment horizontal="center" vertical="center"/>
    </xf>
    <xf numFmtId="49" fontId="3" fillId="2" borderId="52" xfId="0" applyNumberFormat="1" applyFont="1" applyFill="1" applyBorder="1" applyAlignment="1">
      <alignment horizontal="center" vertical="center"/>
    </xf>
    <xf numFmtId="49" fontId="2" fillId="0" borderId="45" xfId="0" applyNumberFormat="1" applyFont="1" applyFill="1" applyBorder="1" applyAlignment="1">
      <alignment horizontal="center" vertical="center" wrapText="1"/>
    </xf>
    <xf numFmtId="49" fontId="3" fillId="3" borderId="69" xfId="0" applyNumberFormat="1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vertical="center" wrapText="1"/>
    </xf>
    <xf numFmtId="1" fontId="2" fillId="0" borderId="60" xfId="0" applyNumberFormat="1" applyFont="1" applyBorder="1" applyAlignment="1">
      <alignment vertical="center" wrapText="1"/>
    </xf>
    <xf numFmtId="1" fontId="2" fillId="0" borderId="5" xfId="0" applyNumberFormat="1" applyFont="1" applyBorder="1" applyAlignment="1">
      <alignment vertical="center" wrapText="1"/>
    </xf>
    <xf numFmtId="164" fontId="2" fillId="0" borderId="5" xfId="0" applyNumberFormat="1" applyFont="1" applyFill="1" applyBorder="1" applyAlignment="1">
      <alignment horizontal="left" vertical="center" wrapText="1"/>
    </xf>
    <xf numFmtId="1" fontId="2" fillId="0" borderId="23" xfId="0" applyNumberFormat="1" applyFont="1" applyBorder="1" applyAlignment="1">
      <alignment horizontal="left" vertical="center" wrapText="1"/>
    </xf>
    <xf numFmtId="1" fontId="2" fillId="0" borderId="42" xfId="0" applyNumberFormat="1" applyFont="1" applyBorder="1" applyAlignment="1">
      <alignment horizontal="left" vertical="center" wrapText="1"/>
    </xf>
    <xf numFmtId="1" fontId="2" fillId="0" borderId="60" xfId="0" applyNumberFormat="1" applyFont="1" applyBorder="1" applyAlignment="1">
      <alignment horizontal="left" vertical="center" wrapText="1"/>
    </xf>
    <xf numFmtId="1" fontId="2" fillId="0" borderId="23" xfId="0" applyNumberFormat="1" applyFont="1" applyFill="1" applyBorder="1" applyAlignment="1">
      <alignment horizontal="left" vertical="center" wrapText="1"/>
    </xf>
    <xf numFmtId="1" fontId="2" fillId="0" borderId="42" xfId="0" applyNumberFormat="1" applyFont="1" applyFill="1" applyBorder="1" applyAlignment="1">
      <alignment horizontal="left" vertical="center" wrapText="1"/>
    </xf>
    <xf numFmtId="1" fontId="2" fillId="0" borderId="60" xfId="0" applyNumberFormat="1" applyFont="1" applyFill="1" applyBorder="1" applyAlignment="1">
      <alignment horizontal="left" vertical="center" wrapText="1"/>
    </xf>
    <xf numFmtId="1" fontId="2" fillId="0" borderId="45" xfId="0" applyNumberFormat="1" applyFont="1" applyBorder="1" applyAlignment="1">
      <alignment horizontal="center" vertical="center" wrapText="1"/>
    </xf>
    <xf numFmtId="49" fontId="3" fillId="0" borderId="53" xfId="0" applyNumberFormat="1" applyFont="1" applyBorder="1" applyAlignment="1">
      <alignment horizontal="center" vertical="center"/>
    </xf>
    <xf numFmtId="0" fontId="6" fillId="0" borderId="62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center" vertical="center" textRotation="90" wrapText="1"/>
    </xf>
    <xf numFmtId="2" fontId="2" fillId="0" borderId="15" xfId="0" applyNumberFormat="1" applyFont="1" applyBorder="1" applyAlignment="1">
      <alignment horizontal="center" vertical="center" textRotation="90" wrapText="1"/>
    </xf>
    <xf numFmtId="2" fontId="2" fillId="0" borderId="18" xfId="0" applyNumberFormat="1" applyFont="1" applyBorder="1" applyAlignment="1">
      <alignment horizontal="center" vertical="center" textRotation="90" wrapText="1"/>
    </xf>
    <xf numFmtId="2" fontId="2" fillId="0" borderId="16" xfId="0" applyNumberFormat="1" applyFont="1" applyBorder="1" applyAlignment="1">
      <alignment horizontal="center" vertical="center" textRotation="90" wrapText="1"/>
    </xf>
    <xf numFmtId="2" fontId="2" fillId="0" borderId="21" xfId="0" applyNumberFormat="1" applyFont="1" applyBorder="1" applyAlignment="1">
      <alignment horizontal="center" vertical="center" textRotation="90" wrapText="1"/>
    </xf>
    <xf numFmtId="2" fontId="2" fillId="0" borderId="51" xfId="0" applyNumberFormat="1" applyFont="1" applyBorder="1" applyAlignment="1">
      <alignment horizontal="center" vertical="center" textRotation="90" wrapText="1"/>
    </xf>
    <xf numFmtId="2" fontId="2" fillId="0" borderId="45" xfId="0" applyNumberFormat="1" applyFont="1" applyBorder="1" applyAlignment="1">
      <alignment horizontal="center" vertical="center" textRotation="90" wrapText="1"/>
    </xf>
    <xf numFmtId="2" fontId="2" fillId="0" borderId="12" xfId="0" applyNumberFormat="1" applyFont="1" applyBorder="1" applyAlignment="1">
      <alignment horizontal="center" vertical="center" textRotation="90" wrapText="1"/>
    </xf>
    <xf numFmtId="0" fontId="2" fillId="0" borderId="49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61" xfId="0" applyNumberFormat="1" applyFont="1" applyBorder="1" applyAlignment="1">
      <alignment horizontal="center" vertical="center" wrapText="1"/>
    </xf>
    <xf numFmtId="2" fontId="2" fillId="0" borderId="65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textRotation="90" wrapText="1"/>
    </xf>
    <xf numFmtId="2" fontId="2" fillId="0" borderId="61" xfId="0" applyNumberFormat="1" applyFont="1" applyBorder="1" applyAlignment="1">
      <alignment horizontal="center" vertical="center" textRotation="90" wrapText="1"/>
    </xf>
    <xf numFmtId="2" fontId="2" fillId="0" borderId="65" xfId="0" applyNumberFormat="1" applyFont="1" applyBorder="1" applyAlignment="1">
      <alignment horizontal="center" vertical="center" textRotation="90" wrapText="1"/>
    </xf>
    <xf numFmtId="2" fontId="2" fillId="0" borderId="45" xfId="0" applyNumberFormat="1" applyFont="1" applyBorder="1" applyAlignment="1">
      <alignment horizontal="center" vertical="center"/>
    </xf>
    <xf numFmtId="2" fontId="2" fillId="0" borderId="16" xfId="0" applyNumberFormat="1" applyFont="1" applyFill="1" applyBorder="1" applyAlignment="1">
      <alignment horizontal="center" vertical="center" textRotation="90" wrapText="1"/>
    </xf>
    <xf numFmtId="2" fontId="2" fillId="0" borderId="21" xfId="0" applyNumberFormat="1" applyFont="1" applyFill="1" applyBorder="1" applyAlignment="1">
      <alignment horizontal="center" vertical="center" textRotation="90" wrapText="1"/>
    </xf>
    <xf numFmtId="2" fontId="2" fillId="0" borderId="49" xfId="0" applyNumberFormat="1" applyFont="1" applyBorder="1" applyAlignment="1">
      <alignment horizontal="center" vertical="center" wrapText="1"/>
    </xf>
    <xf numFmtId="2" fontId="2" fillId="0" borderId="39" xfId="0" applyNumberFormat="1" applyFont="1" applyBorder="1" applyAlignment="1">
      <alignment horizontal="center" vertical="center" wrapText="1"/>
    </xf>
    <xf numFmtId="2" fontId="2" fillId="0" borderId="26" xfId="0" applyNumberFormat="1" applyFont="1" applyBorder="1" applyAlignment="1">
      <alignment horizontal="center" vertical="center" wrapText="1"/>
    </xf>
    <xf numFmtId="2" fontId="2" fillId="0" borderId="16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 textRotation="90" wrapText="1"/>
    </xf>
    <xf numFmtId="2" fontId="2" fillId="0" borderId="66" xfId="0" applyNumberFormat="1" applyFont="1" applyBorder="1" applyAlignment="1">
      <alignment horizontal="center" vertical="center" textRotation="90" wrapText="1"/>
    </xf>
    <xf numFmtId="2" fontId="2" fillId="0" borderId="24" xfId="0" applyNumberFormat="1" applyFont="1" applyBorder="1" applyAlignment="1">
      <alignment horizontal="center" vertical="center" textRotation="90" wrapText="1"/>
    </xf>
    <xf numFmtId="49" fontId="3" fillId="3" borderId="13" xfId="0" applyNumberFormat="1" applyFont="1" applyFill="1" applyBorder="1" applyAlignment="1">
      <alignment horizontal="center" vertical="center"/>
    </xf>
    <xf numFmtId="49" fontId="3" fillId="7" borderId="14" xfId="0" applyNumberFormat="1" applyFont="1" applyFill="1" applyBorder="1" applyAlignment="1">
      <alignment horizontal="left" vertical="center" wrapText="1"/>
    </xf>
    <xf numFmtId="49" fontId="3" fillId="7" borderId="35" xfId="0" applyNumberFormat="1" applyFont="1" applyFill="1" applyBorder="1" applyAlignment="1">
      <alignment horizontal="left" vertical="center" wrapText="1"/>
    </xf>
    <xf numFmtId="49" fontId="3" fillId="7" borderId="36" xfId="0" applyNumberFormat="1" applyFont="1" applyFill="1" applyBorder="1" applyAlignment="1">
      <alignment horizontal="left" vertical="center" wrapText="1"/>
    </xf>
    <xf numFmtId="0" fontId="3" fillId="8" borderId="14" xfId="0" applyFont="1" applyFill="1" applyBorder="1" applyAlignment="1">
      <alignment horizontal="left" vertical="center" wrapText="1"/>
    </xf>
    <xf numFmtId="0" fontId="3" fillId="8" borderId="35" xfId="0" applyFont="1" applyFill="1" applyBorder="1" applyAlignment="1">
      <alignment horizontal="left" vertical="center" wrapText="1"/>
    </xf>
    <xf numFmtId="0" fontId="3" fillId="8" borderId="36" xfId="0" applyFont="1" applyFill="1" applyBorder="1" applyAlignment="1">
      <alignment horizontal="left" vertical="center" wrapText="1"/>
    </xf>
    <xf numFmtId="164" fontId="2" fillId="9" borderId="4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1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9" fillId="0" borderId="64" xfId="0" applyFont="1" applyBorder="1" applyAlignment="1">
      <alignment horizontal="center" vertical="center" textRotation="90" wrapText="1"/>
    </xf>
    <xf numFmtId="0" fontId="9" fillId="0" borderId="42" xfId="0" applyFont="1" applyBorder="1" applyAlignment="1">
      <alignment horizontal="center" vertical="center" textRotation="90" wrapText="1"/>
    </xf>
    <xf numFmtId="0" fontId="9" fillId="0" borderId="33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left" vertical="center" wrapText="1"/>
    </xf>
    <xf numFmtId="1" fontId="2" fillId="0" borderId="64" xfId="0" applyNumberFormat="1" applyFont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35" xfId="0" applyFont="1" applyFill="1" applyBorder="1" applyAlignment="1">
      <alignment horizontal="left" vertical="center" wrapText="1"/>
    </xf>
    <xf numFmtId="0" fontId="3" fillId="2" borderId="62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left" vertical="center" wrapText="1"/>
    </xf>
    <xf numFmtId="0" fontId="4" fillId="3" borderId="44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4" fillId="3" borderId="63" xfId="0" applyFont="1" applyFill="1" applyBorder="1" applyAlignment="1">
      <alignment horizontal="left" vertical="center" wrapText="1"/>
    </xf>
    <xf numFmtId="49" fontId="2" fillId="0" borderId="51" xfId="0" applyNumberFormat="1" applyFont="1" applyFill="1" applyBorder="1" applyAlignment="1">
      <alignment horizontal="center" vertical="center" wrapText="1"/>
    </xf>
    <xf numFmtId="49" fontId="2" fillId="0" borderId="51" xfId="0" applyNumberFormat="1" applyFont="1" applyBorder="1" applyAlignment="1">
      <alignment horizontal="center" vertical="center" wrapText="1"/>
    </xf>
    <xf numFmtId="0" fontId="1" fillId="0" borderId="45" xfId="0" applyFont="1" applyBorder="1" applyAlignment="1">
      <alignment wrapText="1"/>
    </xf>
    <xf numFmtId="2" fontId="2" fillId="0" borderId="6" xfId="0" applyNumberFormat="1" applyFont="1" applyBorder="1" applyAlignment="1">
      <alignment horizontal="center" vertical="center"/>
    </xf>
    <xf numFmtId="2" fontId="2" fillId="0" borderId="24" xfId="0" applyNumberFormat="1" applyFont="1" applyBorder="1" applyAlignment="1">
      <alignment horizontal="center" vertical="center"/>
    </xf>
    <xf numFmtId="164" fontId="2" fillId="0" borderId="45" xfId="0" applyNumberFormat="1" applyFont="1" applyFill="1" applyBorder="1" applyAlignment="1">
      <alignment horizontal="left" vertical="center" wrapText="1"/>
    </xf>
    <xf numFmtId="49" fontId="3" fillId="3" borderId="14" xfId="0" applyNumberFormat="1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left" vertical="center" wrapText="1"/>
    </xf>
    <xf numFmtId="49" fontId="2" fillId="0" borderId="47" xfId="0" applyNumberFormat="1" applyFont="1" applyFill="1" applyBorder="1" applyAlignment="1">
      <alignment horizontal="center" vertical="center"/>
    </xf>
    <xf numFmtId="49" fontId="2" fillId="0" borderId="61" xfId="0" applyNumberFormat="1" applyFont="1" applyFill="1" applyBorder="1" applyAlignment="1">
      <alignment horizontal="center" vertical="center"/>
    </xf>
    <xf numFmtId="49" fontId="2" fillId="0" borderId="52" xfId="0" applyNumberFormat="1" applyFont="1" applyFill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0" fontId="4" fillId="3" borderId="14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horizontal="left" vertical="center" wrapText="1"/>
    </xf>
    <xf numFmtId="1" fontId="2" fillId="5" borderId="5" xfId="0" applyNumberFormat="1" applyFont="1" applyFill="1" applyBorder="1" applyAlignment="1">
      <alignment vertical="center" wrapText="1"/>
    </xf>
    <xf numFmtId="164" fontId="2" fillId="0" borderId="5" xfId="0" applyNumberFormat="1" applyFont="1" applyFill="1" applyBorder="1" applyAlignment="1">
      <alignment vertical="center" wrapText="1"/>
    </xf>
    <xf numFmtId="49" fontId="2" fillId="0" borderId="65" xfId="0" applyNumberFormat="1" applyFont="1" applyFill="1" applyBorder="1" applyAlignment="1">
      <alignment horizontal="center" vertical="center" wrapText="1"/>
    </xf>
    <xf numFmtId="49" fontId="2" fillId="0" borderId="65" xfId="0" applyNumberFormat="1" applyFont="1" applyFill="1" applyBorder="1" applyAlignment="1">
      <alignment horizontal="center" vertical="center"/>
    </xf>
    <xf numFmtId="49" fontId="2" fillId="0" borderId="51" xfId="0" applyNumberFormat="1" applyFont="1" applyFill="1" applyBorder="1" applyAlignment="1">
      <alignment horizontal="center" vertical="center"/>
    </xf>
    <xf numFmtId="49" fontId="2" fillId="0" borderId="65" xfId="0" applyNumberFormat="1" applyFont="1" applyBorder="1" applyAlignment="1">
      <alignment horizontal="center" vertical="center" wrapText="1"/>
    </xf>
    <xf numFmtId="1" fontId="2" fillId="0" borderId="31" xfId="0" applyNumberFormat="1" applyFont="1" applyBorder="1" applyAlignment="1">
      <alignment horizontal="left" vertical="center" wrapText="1"/>
    </xf>
    <xf numFmtId="1" fontId="2" fillId="0" borderId="48" xfId="0" applyNumberFormat="1" applyFont="1" applyBorder="1" applyAlignment="1">
      <alignment horizontal="left" vertical="center" wrapText="1"/>
    </xf>
    <xf numFmtId="1" fontId="2" fillId="0" borderId="5" xfId="0" applyNumberFormat="1" applyFont="1" applyBorder="1" applyAlignment="1">
      <alignment horizontal="left" vertical="center" wrapText="1"/>
    </xf>
    <xf numFmtId="1" fontId="2" fillId="0" borderId="10" xfId="0" applyNumberFormat="1" applyFont="1" applyFill="1" applyBorder="1" applyAlignment="1">
      <alignment horizontal="left" vertical="center" wrapText="1"/>
    </xf>
    <xf numFmtId="1" fontId="2" fillId="0" borderId="5" xfId="0" applyNumberFormat="1" applyFont="1" applyFill="1" applyBorder="1" applyAlignment="1">
      <alignment horizontal="left" vertical="center" wrapText="1"/>
    </xf>
    <xf numFmtId="49" fontId="3" fillId="0" borderId="47" xfId="0" applyNumberFormat="1" applyFont="1" applyFill="1" applyBorder="1" applyAlignment="1">
      <alignment horizontal="center" vertical="center"/>
    </xf>
    <xf numFmtId="49" fontId="3" fillId="0" borderId="61" xfId="0" applyNumberFormat="1" applyFont="1" applyFill="1" applyBorder="1" applyAlignment="1">
      <alignment horizontal="center" vertical="center"/>
    </xf>
    <xf numFmtId="49" fontId="3" fillId="0" borderId="5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1" fontId="2" fillId="0" borderId="23" xfId="0" applyNumberFormat="1" applyFont="1" applyBorder="1" applyAlignment="1">
      <alignment horizontal="center" vertical="center" wrapText="1"/>
    </xf>
    <xf numFmtId="1" fontId="2" fillId="0" borderId="60" xfId="0" applyNumberFormat="1" applyFont="1" applyBorder="1" applyAlignment="1">
      <alignment horizontal="center" vertical="center" wrapText="1"/>
    </xf>
    <xf numFmtId="164" fontId="2" fillId="9" borderId="47" xfId="0" applyNumberFormat="1" applyFont="1" applyFill="1" applyBorder="1" applyAlignment="1">
      <alignment horizontal="center" vertical="center"/>
    </xf>
    <xf numFmtId="164" fontId="2" fillId="9" borderId="52" xfId="0" applyNumberFormat="1" applyFont="1" applyFill="1" applyBorder="1" applyAlignment="1">
      <alignment horizontal="center" vertical="center"/>
    </xf>
    <xf numFmtId="1" fontId="2" fillId="0" borderId="23" xfId="0" applyNumberFormat="1" applyFont="1" applyBorder="1" applyAlignment="1">
      <alignment horizontal="center" vertical="center"/>
    </xf>
    <xf numFmtId="1" fontId="2" fillId="0" borderId="60" xfId="0" applyNumberFormat="1" applyFont="1" applyBorder="1" applyAlignment="1">
      <alignment horizontal="center" vertical="center"/>
    </xf>
  </cellXfs>
  <cellStyles count="2">
    <cellStyle name="Normal" xfId="0" builtinId="0"/>
    <cellStyle name="Normal_Sheet1" xfId="1"/>
  </cellStyles>
  <dxfs count="1">
    <dxf>
      <font>
        <condense val="0"/>
        <extend val="0"/>
        <color auto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147"/>
  <sheetViews>
    <sheetView tabSelected="1" zoomScaleNormal="100" workbookViewId="0">
      <selection activeCell="R1" sqref="R1:U1"/>
    </sheetView>
  </sheetViews>
  <sheetFormatPr defaultRowHeight="11.25"/>
  <cols>
    <col min="1" max="1" width="3.42578125" style="2" customWidth="1"/>
    <col min="2" max="2" width="3.85546875" style="1" customWidth="1"/>
    <col min="3" max="3" width="3.42578125" style="1" customWidth="1"/>
    <col min="4" max="4" width="21.42578125" style="1" customWidth="1"/>
    <col min="5" max="5" width="5.28515625" style="1" customWidth="1"/>
    <col min="6" max="6" width="5" style="1" customWidth="1"/>
    <col min="7" max="7" width="8" style="1" customWidth="1"/>
    <col min="8" max="8" width="8.42578125" style="1" bestFit="1" customWidth="1"/>
    <col min="9" max="10" width="8" style="1" customWidth="1"/>
    <col min="11" max="11" width="6.42578125" style="1" customWidth="1"/>
    <col min="12" max="12" width="8.28515625" style="1" bestFit="1" customWidth="1"/>
    <col min="13" max="13" width="7.7109375" style="1" customWidth="1"/>
    <col min="14" max="14" width="7.28515625" style="1" customWidth="1"/>
    <col min="15" max="15" width="6.42578125" style="1" customWidth="1"/>
    <col min="16" max="16" width="7.85546875" style="1" customWidth="1"/>
    <col min="17" max="17" width="10.5703125" style="1" customWidth="1"/>
    <col min="18" max="18" width="18.5703125" style="1" customWidth="1"/>
    <col min="19" max="19" width="7.7109375" style="1" customWidth="1"/>
    <col min="20" max="21" width="7.28515625" style="1" customWidth="1"/>
    <col min="22" max="27" width="9.140625" style="1"/>
    <col min="28" max="28" width="10.140625" style="1" customWidth="1"/>
    <col min="29" max="16384" width="9.140625" style="1"/>
  </cols>
  <sheetData>
    <row r="1" spans="1:22" ht="36.75" customHeight="1">
      <c r="Q1" s="33"/>
      <c r="R1" s="344" t="s">
        <v>143</v>
      </c>
      <c r="S1" s="344"/>
      <c r="T1" s="344"/>
      <c r="U1" s="344"/>
    </row>
    <row r="2" spans="1:22" s="26" customFormat="1" ht="12.75" customHeight="1">
      <c r="A2" s="336"/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</row>
    <row r="3" spans="1:22" s="27" customFormat="1" ht="12">
      <c r="A3" s="337" t="s">
        <v>130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</row>
    <row r="4" spans="1:22" s="29" customFormat="1" ht="15.75" customHeight="1">
      <c r="A4" s="339" t="s">
        <v>61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</row>
    <row r="5" spans="1:22" s="27" customFormat="1" ht="12">
      <c r="A5" s="337" t="s">
        <v>62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</row>
    <row r="6" spans="1:22" s="26" customFormat="1" ht="12" customHeight="1">
      <c r="A6" s="338" t="s">
        <v>63</v>
      </c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</row>
    <row r="7" spans="1:22" s="26" customFormat="1" ht="12.75" thickBot="1">
      <c r="A7" s="300"/>
      <c r="B7" s="300"/>
      <c r="C7" s="300"/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</row>
    <row r="8" spans="1:22" ht="22.5" customHeight="1">
      <c r="A8" s="325" t="s">
        <v>0</v>
      </c>
      <c r="B8" s="306" t="s">
        <v>1</v>
      </c>
      <c r="C8" s="306" t="s">
        <v>2</v>
      </c>
      <c r="D8" s="312" t="s">
        <v>3</v>
      </c>
      <c r="E8" s="315" t="s">
        <v>4</v>
      </c>
      <c r="F8" s="306" t="s">
        <v>5</v>
      </c>
      <c r="G8" s="303" t="s">
        <v>6</v>
      </c>
      <c r="H8" s="309" t="s">
        <v>123</v>
      </c>
      <c r="I8" s="310"/>
      <c r="J8" s="310"/>
      <c r="K8" s="311"/>
      <c r="L8" s="309" t="s">
        <v>124</v>
      </c>
      <c r="M8" s="310"/>
      <c r="N8" s="310"/>
      <c r="O8" s="311"/>
      <c r="P8" s="341" t="s">
        <v>104</v>
      </c>
      <c r="Q8" s="341" t="s">
        <v>125</v>
      </c>
      <c r="R8" s="321" t="s">
        <v>7</v>
      </c>
      <c r="S8" s="322"/>
      <c r="T8" s="322"/>
      <c r="U8" s="323"/>
    </row>
    <row r="9" spans="1:22" ht="15.75" customHeight="1">
      <c r="A9" s="326"/>
      <c r="B9" s="307"/>
      <c r="C9" s="307"/>
      <c r="D9" s="313"/>
      <c r="E9" s="316"/>
      <c r="F9" s="307"/>
      <c r="G9" s="304"/>
      <c r="H9" s="301" t="s">
        <v>8</v>
      </c>
      <c r="I9" s="318" t="s">
        <v>9</v>
      </c>
      <c r="J9" s="318"/>
      <c r="K9" s="319" t="s">
        <v>10</v>
      </c>
      <c r="L9" s="301" t="s">
        <v>8</v>
      </c>
      <c r="M9" s="318" t="s">
        <v>9</v>
      </c>
      <c r="N9" s="318"/>
      <c r="O9" s="319" t="s">
        <v>10</v>
      </c>
      <c r="P9" s="342"/>
      <c r="Q9" s="342"/>
      <c r="R9" s="356" t="s">
        <v>29</v>
      </c>
      <c r="S9" s="318" t="s">
        <v>11</v>
      </c>
      <c r="T9" s="318"/>
      <c r="U9" s="324"/>
    </row>
    <row r="10" spans="1:22" ht="101.25" customHeight="1" thickBot="1">
      <c r="A10" s="327"/>
      <c r="B10" s="308"/>
      <c r="C10" s="308"/>
      <c r="D10" s="314"/>
      <c r="E10" s="317"/>
      <c r="F10" s="308"/>
      <c r="G10" s="305"/>
      <c r="H10" s="302"/>
      <c r="I10" s="23" t="s">
        <v>8</v>
      </c>
      <c r="J10" s="24" t="s">
        <v>12</v>
      </c>
      <c r="K10" s="320"/>
      <c r="L10" s="302"/>
      <c r="M10" s="23" t="s">
        <v>8</v>
      </c>
      <c r="N10" s="24" t="s">
        <v>12</v>
      </c>
      <c r="O10" s="320"/>
      <c r="P10" s="343"/>
      <c r="Q10" s="343"/>
      <c r="R10" s="357"/>
      <c r="S10" s="30" t="s">
        <v>126</v>
      </c>
      <c r="T10" s="30" t="s">
        <v>105</v>
      </c>
      <c r="U10" s="31" t="s">
        <v>127</v>
      </c>
    </row>
    <row r="11" spans="1:22" ht="15" customHeight="1" thickBot="1">
      <c r="A11" s="329" t="s">
        <v>45</v>
      </c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330"/>
      <c r="R11" s="330"/>
      <c r="S11" s="330"/>
      <c r="T11" s="330"/>
      <c r="U11" s="331"/>
      <c r="V11" s="3"/>
    </row>
    <row r="12" spans="1:22" ht="15.75" customHeight="1" thickBot="1">
      <c r="A12" s="332" t="s">
        <v>44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4"/>
      <c r="V12" s="3"/>
    </row>
    <row r="13" spans="1:22" ht="14.25" customHeight="1" thickBot="1">
      <c r="A13" s="4" t="s">
        <v>19</v>
      </c>
      <c r="B13" s="346" t="s">
        <v>46</v>
      </c>
      <c r="C13" s="347"/>
      <c r="D13" s="347"/>
      <c r="E13" s="347"/>
      <c r="F13" s="347"/>
      <c r="G13" s="347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9"/>
      <c r="V13" s="3"/>
    </row>
    <row r="14" spans="1:22" ht="15.75" customHeight="1" thickBot="1">
      <c r="A14" s="5" t="s">
        <v>19</v>
      </c>
      <c r="B14" s="6" t="s">
        <v>19</v>
      </c>
      <c r="C14" s="350" t="s">
        <v>47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2"/>
      <c r="V14" s="3"/>
    </row>
    <row r="15" spans="1:22" ht="13.5" customHeight="1">
      <c r="A15" s="275" t="s">
        <v>19</v>
      </c>
      <c r="B15" s="328" t="s">
        <v>19</v>
      </c>
      <c r="C15" s="299" t="s">
        <v>19</v>
      </c>
      <c r="D15" s="255" t="s">
        <v>83</v>
      </c>
      <c r="E15" s="354" t="s">
        <v>36</v>
      </c>
      <c r="F15" s="353" t="s">
        <v>26</v>
      </c>
      <c r="G15" s="48" t="s">
        <v>17</v>
      </c>
      <c r="H15" s="160">
        <v>2259500</v>
      </c>
      <c r="I15" s="142">
        <v>2259500</v>
      </c>
      <c r="J15" s="142">
        <v>47500</v>
      </c>
      <c r="K15" s="76">
        <v>0</v>
      </c>
      <c r="L15" s="160">
        <v>2361000</v>
      </c>
      <c r="M15" s="160">
        <v>2361000</v>
      </c>
      <c r="N15" s="142">
        <v>668800</v>
      </c>
      <c r="O15" s="76">
        <v>0</v>
      </c>
      <c r="P15" s="49">
        <v>2300000</v>
      </c>
      <c r="Q15" s="93">
        <v>2350000</v>
      </c>
      <c r="R15" s="345" t="s">
        <v>42</v>
      </c>
      <c r="S15" s="217">
        <v>1100</v>
      </c>
      <c r="T15" s="217">
        <v>1110</v>
      </c>
      <c r="U15" s="217">
        <v>1126</v>
      </c>
      <c r="V15" s="34"/>
    </row>
    <row r="16" spans="1:22" ht="24" customHeight="1" thickBot="1">
      <c r="A16" s="276"/>
      <c r="B16" s="259"/>
      <c r="C16" s="236"/>
      <c r="D16" s="238"/>
      <c r="E16" s="355"/>
      <c r="F16" s="286"/>
      <c r="G16" s="50" t="s">
        <v>13</v>
      </c>
      <c r="H16" s="151">
        <f>+H15</f>
        <v>2259500</v>
      </c>
      <c r="I16" s="151">
        <f t="shared" ref="I16:Q16" si="0">+I15</f>
        <v>2259500</v>
      </c>
      <c r="J16" s="151">
        <f t="shared" si="0"/>
        <v>47500</v>
      </c>
      <c r="K16" s="151">
        <f t="shared" si="0"/>
        <v>0</v>
      </c>
      <c r="L16" s="151">
        <f t="shared" si="0"/>
        <v>2361000</v>
      </c>
      <c r="M16" s="151">
        <f t="shared" si="0"/>
        <v>2361000</v>
      </c>
      <c r="N16" s="151">
        <f t="shared" si="0"/>
        <v>668800</v>
      </c>
      <c r="O16" s="151">
        <f t="shared" si="0"/>
        <v>0</v>
      </c>
      <c r="P16" s="151">
        <f t="shared" si="0"/>
        <v>2300000</v>
      </c>
      <c r="Q16" s="151">
        <f t="shared" si="0"/>
        <v>2350000</v>
      </c>
      <c r="R16" s="294"/>
      <c r="S16" s="199"/>
      <c r="T16" s="199"/>
      <c r="U16" s="199"/>
      <c r="V16" s="3"/>
    </row>
    <row r="17" spans="1:22" ht="16.5" hidden="1" customHeight="1">
      <c r="A17" s="273"/>
      <c r="B17" s="287"/>
      <c r="C17" s="224"/>
      <c r="D17" s="226" t="s">
        <v>128</v>
      </c>
      <c r="E17" s="247" t="s">
        <v>76</v>
      </c>
      <c r="F17" s="230"/>
      <c r="G17" s="51" t="s">
        <v>17</v>
      </c>
      <c r="H17" s="46"/>
      <c r="I17" s="46"/>
      <c r="J17" s="77"/>
      <c r="K17" s="52"/>
      <c r="L17" s="46"/>
      <c r="M17" s="46"/>
      <c r="N17" s="77"/>
      <c r="O17" s="52">
        <v>0</v>
      </c>
      <c r="P17" s="78"/>
      <c r="Q17" s="47"/>
      <c r="R17" s="293" t="s">
        <v>42</v>
      </c>
      <c r="S17" s="335"/>
      <c r="T17" s="335"/>
      <c r="U17" s="335"/>
      <c r="V17" s="3"/>
    </row>
    <row r="18" spans="1:22" ht="16.5" hidden="1" customHeight="1">
      <c r="A18" s="273"/>
      <c r="B18" s="287"/>
      <c r="C18" s="224"/>
      <c r="D18" s="226"/>
      <c r="E18" s="247"/>
      <c r="F18" s="230"/>
      <c r="G18" s="51" t="s">
        <v>18</v>
      </c>
      <c r="H18" s="46"/>
      <c r="I18" s="46"/>
      <c r="J18" s="72">
        <v>0</v>
      </c>
      <c r="K18" s="52"/>
      <c r="L18" s="46"/>
      <c r="M18" s="46"/>
      <c r="N18" s="72">
        <v>0</v>
      </c>
      <c r="O18" s="52">
        <v>0</v>
      </c>
      <c r="P18" s="47"/>
      <c r="Q18" s="47"/>
      <c r="R18" s="293"/>
      <c r="S18" s="335"/>
      <c r="T18" s="335"/>
      <c r="U18" s="335"/>
      <c r="V18" s="3"/>
    </row>
    <row r="19" spans="1:22" ht="12" hidden="1" customHeight="1" thickBot="1">
      <c r="A19" s="273"/>
      <c r="B19" s="287"/>
      <c r="C19" s="224"/>
      <c r="D19" s="226"/>
      <c r="E19" s="247"/>
      <c r="F19" s="230"/>
      <c r="G19" s="50" t="s">
        <v>13</v>
      </c>
      <c r="H19" s="151">
        <f>+H18+H17</f>
        <v>0</v>
      </c>
      <c r="I19" s="151">
        <f t="shared" ref="I19:Q19" si="1">+I18+I17</f>
        <v>0</v>
      </c>
      <c r="J19" s="151">
        <f t="shared" si="1"/>
        <v>0</v>
      </c>
      <c r="K19" s="151">
        <f t="shared" si="1"/>
        <v>0</v>
      </c>
      <c r="L19" s="151">
        <f t="shared" si="1"/>
        <v>0</v>
      </c>
      <c r="M19" s="151">
        <f t="shared" si="1"/>
        <v>0</v>
      </c>
      <c r="N19" s="151">
        <f t="shared" si="1"/>
        <v>0</v>
      </c>
      <c r="O19" s="151">
        <f t="shared" si="1"/>
        <v>0</v>
      </c>
      <c r="P19" s="151">
        <f t="shared" si="1"/>
        <v>0</v>
      </c>
      <c r="Q19" s="151">
        <f t="shared" si="1"/>
        <v>0</v>
      </c>
      <c r="R19" s="294"/>
      <c r="S19" s="335"/>
      <c r="T19" s="335"/>
      <c r="U19" s="335"/>
      <c r="V19" s="3"/>
    </row>
    <row r="20" spans="1:22" ht="16.5" customHeight="1">
      <c r="A20" s="276" t="s">
        <v>19</v>
      </c>
      <c r="B20" s="259" t="s">
        <v>19</v>
      </c>
      <c r="C20" s="236" t="s">
        <v>21</v>
      </c>
      <c r="D20" s="238" t="s">
        <v>84</v>
      </c>
      <c r="E20" s="234" t="s">
        <v>33</v>
      </c>
      <c r="F20" s="286" t="s">
        <v>26</v>
      </c>
      <c r="G20" s="51" t="s">
        <v>17</v>
      </c>
      <c r="H20" s="46">
        <v>3363100</v>
      </c>
      <c r="I20" s="46">
        <v>3363100</v>
      </c>
      <c r="J20" s="77">
        <v>40500</v>
      </c>
      <c r="K20" s="52">
        <v>0</v>
      </c>
      <c r="L20" s="46">
        <v>4197300</v>
      </c>
      <c r="M20" s="46">
        <v>4197300</v>
      </c>
      <c r="N20" s="77">
        <v>22700</v>
      </c>
      <c r="O20" s="52">
        <v>0</v>
      </c>
      <c r="P20" s="78">
        <v>3500000</v>
      </c>
      <c r="Q20" s="47">
        <v>3550000</v>
      </c>
      <c r="R20" s="293" t="s">
        <v>42</v>
      </c>
      <c r="S20" s="217">
        <v>5900</v>
      </c>
      <c r="T20" s="201">
        <v>6000</v>
      </c>
      <c r="U20" s="201">
        <v>6100</v>
      </c>
      <c r="V20" s="3"/>
    </row>
    <row r="21" spans="1:22" ht="16.5" customHeight="1">
      <c r="A21" s="276"/>
      <c r="B21" s="259"/>
      <c r="C21" s="236"/>
      <c r="D21" s="238"/>
      <c r="E21" s="234"/>
      <c r="F21" s="286"/>
      <c r="G21" s="51" t="s">
        <v>18</v>
      </c>
      <c r="H21" s="46">
        <v>0</v>
      </c>
      <c r="I21" s="46">
        <v>0</v>
      </c>
      <c r="J21" s="72">
        <v>0</v>
      </c>
      <c r="K21" s="52">
        <v>0</v>
      </c>
      <c r="L21" s="46">
        <v>0</v>
      </c>
      <c r="M21" s="46">
        <v>0</v>
      </c>
      <c r="N21" s="72">
        <v>0</v>
      </c>
      <c r="O21" s="52">
        <v>0</v>
      </c>
      <c r="P21" s="47">
        <v>0</v>
      </c>
      <c r="Q21" s="47">
        <v>0</v>
      </c>
      <c r="R21" s="293"/>
      <c r="S21" s="198"/>
      <c r="T21" s="196"/>
      <c r="U21" s="196"/>
      <c r="V21" s="3"/>
    </row>
    <row r="22" spans="1:22" ht="24" customHeight="1">
      <c r="A22" s="276"/>
      <c r="B22" s="259"/>
      <c r="C22" s="236"/>
      <c r="D22" s="238"/>
      <c r="E22" s="234"/>
      <c r="F22" s="286"/>
      <c r="G22" s="50" t="s">
        <v>13</v>
      </c>
      <c r="H22" s="151">
        <f>+H21+H20</f>
        <v>3363100</v>
      </c>
      <c r="I22" s="151">
        <f t="shared" ref="I22:Q22" si="2">+I21+I20</f>
        <v>3363100</v>
      </c>
      <c r="J22" s="151">
        <f t="shared" si="2"/>
        <v>40500</v>
      </c>
      <c r="K22" s="151">
        <f t="shared" si="2"/>
        <v>0</v>
      </c>
      <c r="L22" s="151">
        <f t="shared" si="2"/>
        <v>4197300</v>
      </c>
      <c r="M22" s="151">
        <f t="shared" si="2"/>
        <v>4197300</v>
      </c>
      <c r="N22" s="151">
        <f t="shared" si="2"/>
        <v>22700</v>
      </c>
      <c r="O22" s="151">
        <f t="shared" si="2"/>
        <v>0</v>
      </c>
      <c r="P22" s="151">
        <f t="shared" si="2"/>
        <v>3500000</v>
      </c>
      <c r="Q22" s="151">
        <f t="shared" si="2"/>
        <v>3550000</v>
      </c>
      <c r="R22" s="294"/>
      <c r="S22" s="206"/>
      <c r="T22" s="197"/>
      <c r="U22" s="197"/>
      <c r="V22" s="3"/>
    </row>
    <row r="23" spans="1:22" ht="13.5" customHeight="1">
      <c r="A23" s="276" t="s">
        <v>19</v>
      </c>
      <c r="B23" s="259" t="s">
        <v>19</v>
      </c>
      <c r="C23" s="236" t="s">
        <v>22</v>
      </c>
      <c r="D23" s="238" t="s">
        <v>133</v>
      </c>
      <c r="E23" s="234" t="s">
        <v>35</v>
      </c>
      <c r="F23" s="286" t="s">
        <v>26</v>
      </c>
      <c r="G23" s="51" t="s">
        <v>64</v>
      </c>
      <c r="H23" s="46">
        <v>141664</v>
      </c>
      <c r="I23" s="79">
        <v>141644</v>
      </c>
      <c r="J23" s="80">
        <v>0</v>
      </c>
      <c r="K23" s="81">
        <v>0</v>
      </c>
      <c r="L23" s="46">
        <v>160816</v>
      </c>
      <c r="M23" s="79">
        <v>160816</v>
      </c>
      <c r="N23" s="80">
        <v>0</v>
      </c>
      <c r="O23" s="81">
        <v>0</v>
      </c>
      <c r="P23" s="78">
        <v>163000</v>
      </c>
      <c r="Q23" s="47">
        <v>165000</v>
      </c>
      <c r="R23" s="293" t="s">
        <v>42</v>
      </c>
      <c r="S23" s="205">
        <v>529</v>
      </c>
      <c r="T23" s="205">
        <v>536</v>
      </c>
      <c r="U23" s="205">
        <v>542</v>
      </c>
      <c r="V23" s="3"/>
    </row>
    <row r="24" spans="1:22" ht="13.5" customHeight="1">
      <c r="A24" s="276"/>
      <c r="B24" s="259"/>
      <c r="C24" s="236"/>
      <c r="D24" s="238"/>
      <c r="E24" s="234"/>
      <c r="F24" s="286"/>
      <c r="G24" s="51" t="s">
        <v>18</v>
      </c>
      <c r="H24" s="46">
        <v>0</v>
      </c>
      <c r="I24" s="79">
        <v>0</v>
      </c>
      <c r="J24" s="80">
        <v>0</v>
      </c>
      <c r="K24" s="81">
        <v>0</v>
      </c>
      <c r="L24" s="46">
        <v>0</v>
      </c>
      <c r="M24" s="79">
        <v>0</v>
      </c>
      <c r="N24" s="80">
        <v>0</v>
      </c>
      <c r="O24" s="81">
        <v>0</v>
      </c>
      <c r="P24" s="78">
        <v>0</v>
      </c>
      <c r="Q24" s="47">
        <v>0</v>
      </c>
      <c r="R24" s="293"/>
      <c r="S24" s="198"/>
      <c r="T24" s="198"/>
      <c r="U24" s="198"/>
      <c r="V24" s="3"/>
    </row>
    <row r="25" spans="1:22" ht="13.5" customHeight="1" thickBot="1">
      <c r="A25" s="276"/>
      <c r="B25" s="259"/>
      <c r="C25" s="236"/>
      <c r="D25" s="238"/>
      <c r="E25" s="234"/>
      <c r="F25" s="286"/>
      <c r="G25" s="50" t="s">
        <v>13</v>
      </c>
      <c r="H25" s="151">
        <f>+H23+H24</f>
        <v>141664</v>
      </c>
      <c r="I25" s="151">
        <f t="shared" ref="I25:Q25" si="3">+I23+I24</f>
        <v>141644</v>
      </c>
      <c r="J25" s="151">
        <f t="shared" si="3"/>
        <v>0</v>
      </c>
      <c r="K25" s="151">
        <f t="shared" si="3"/>
        <v>0</v>
      </c>
      <c r="L25" s="151">
        <f t="shared" si="3"/>
        <v>160816</v>
      </c>
      <c r="M25" s="151">
        <f t="shared" si="3"/>
        <v>160816</v>
      </c>
      <c r="N25" s="151">
        <f t="shared" si="3"/>
        <v>0</v>
      </c>
      <c r="O25" s="151">
        <f t="shared" si="3"/>
        <v>0</v>
      </c>
      <c r="P25" s="151">
        <f t="shared" si="3"/>
        <v>163000</v>
      </c>
      <c r="Q25" s="151">
        <f t="shared" si="3"/>
        <v>165000</v>
      </c>
      <c r="R25" s="294"/>
      <c r="S25" s="199"/>
      <c r="T25" s="199"/>
      <c r="U25" s="199"/>
      <c r="V25" s="3"/>
    </row>
    <row r="26" spans="1:22">
      <c r="A26" s="276" t="s">
        <v>19</v>
      </c>
      <c r="B26" s="259" t="s">
        <v>19</v>
      </c>
      <c r="C26" s="236" t="s">
        <v>23</v>
      </c>
      <c r="D26" s="238" t="s">
        <v>90</v>
      </c>
      <c r="E26" s="234" t="s">
        <v>32</v>
      </c>
      <c r="F26" s="286" t="s">
        <v>26</v>
      </c>
      <c r="G26" s="51" t="s">
        <v>64</v>
      </c>
      <c r="H26" s="82">
        <v>0</v>
      </c>
      <c r="I26" s="79">
        <v>0</v>
      </c>
      <c r="J26" s="80">
        <v>0</v>
      </c>
      <c r="K26" s="81">
        <v>0</v>
      </c>
      <c r="L26" s="82">
        <v>0</v>
      </c>
      <c r="M26" s="79">
        <v>0</v>
      </c>
      <c r="N26" s="80">
        <v>0</v>
      </c>
      <c r="O26" s="81">
        <v>0</v>
      </c>
      <c r="P26" s="53">
        <v>0</v>
      </c>
      <c r="Q26" s="82">
        <v>0</v>
      </c>
      <c r="R26" s="293" t="s">
        <v>42</v>
      </c>
      <c r="S26" s="217">
        <v>890</v>
      </c>
      <c r="T26" s="201">
        <v>890</v>
      </c>
      <c r="U26" s="201">
        <v>890</v>
      </c>
      <c r="V26" s="7"/>
    </row>
    <row r="27" spans="1:22" ht="12.75" customHeight="1">
      <c r="A27" s="276"/>
      <c r="B27" s="259"/>
      <c r="C27" s="236"/>
      <c r="D27" s="238"/>
      <c r="E27" s="234"/>
      <c r="F27" s="286"/>
      <c r="G27" s="87" t="s">
        <v>80</v>
      </c>
      <c r="H27" s="46">
        <v>0</v>
      </c>
      <c r="I27" s="77">
        <v>0</v>
      </c>
      <c r="J27" s="80">
        <v>0</v>
      </c>
      <c r="K27" s="81">
        <v>0</v>
      </c>
      <c r="L27" s="46">
        <v>0</v>
      </c>
      <c r="M27" s="77">
        <v>0</v>
      </c>
      <c r="N27" s="80">
        <v>0</v>
      </c>
      <c r="O27" s="81">
        <v>0</v>
      </c>
      <c r="P27" s="53">
        <v>0</v>
      </c>
      <c r="Q27" s="82">
        <v>0</v>
      </c>
      <c r="R27" s="293"/>
      <c r="S27" s="198"/>
      <c r="T27" s="196"/>
      <c r="U27" s="196"/>
      <c r="V27" s="7"/>
    </row>
    <row r="28" spans="1:22" ht="13.5" customHeight="1">
      <c r="A28" s="276"/>
      <c r="B28" s="259"/>
      <c r="C28" s="236"/>
      <c r="D28" s="238"/>
      <c r="E28" s="234"/>
      <c r="F28" s="286"/>
      <c r="G28" s="51" t="s">
        <v>18</v>
      </c>
      <c r="H28" s="82">
        <v>669000</v>
      </c>
      <c r="I28" s="79">
        <v>669000</v>
      </c>
      <c r="J28" s="80">
        <v>0</v>
      </c>
      <c r="K28" s="81">
        <v>0</v>
      </c>
      <c r="L28" s="82">
        <v>65000</v>
      </c>
      <c r="M28" s="79">
        <v>65000</v>
      </c>
      <c r="N28" s="80">
        <v>0</v>
      </c>
      <c r="O28" s="81">
        <v>0</v>
      </c>
      <c r="P28" s="53">
        <v>730000</v>
      </c>
      <c r="Q28" s="82">
        <v>73000</v>
      </c>
      <c r="R28" s="293"/>
      <c r="S28" s="198"/>
      <c r="T28" s="196"/>
      <c r="U28" s="196"/>
      <c r="V28" s="7"/>
    </row>
    <row r="29" spans="1:22" ht="13.5" customHeight="1" thickBot="1">
      <c r="A29" s="276"/>
      <c r="B29" s="259"/>
      <c r="C29" s="236"/>
      <c r="D29" s="238"/>
      <c r="E29" s="234"/>
      <c r="F29" s="286"/>
      <c r="G29" s="50" t="s">
        <v>13</v>
      </c>
      <c r="H29" s="151">
        <f>+H26+H27+H28</f>
        <v>669000</v>
      </c>
      <c r="I29" s="151">
        <f t="shared" ref="I29:Q29" si="4">+I26+I27+I28</f>
        <v>669000</v>
      </c>
      <c r="J29" s="151">
        <f t="shared" si="4"/>
        <v>0</v>
      </c>
      <c r="K29" s="151">
        <f t="shared" si="4"/>
        <v>0</v>
      </c>
      <c r="L29" s="151">
        <f t="shared" si="4"/>
        <v>65000</v>
      </c>
      <c r="M29" s="151">
        <f t="shared" si="4"/>
        <v>65000</v>
      </c>
      <c r="N29" s="151">
        <f t="shared" si="4"/>
        <v>0</v>
      </c>
      <c r="O29" s="151">
        <f t="shared" si="4"/>
        <v>0</v>
      </c>
      <c r="P29" s="151">
        <f t="shared" si="4"/>
        <v>730000</v>
      </c>
      <c r="Q29" s="151">
        <f t="shared" si="4"/>
        <v>73000</v>
      </c>
      <c r="R29" s="294"/>
      <c r="S29" s="199"/>
      <c r="T29" s="200"/>
      <c r="U29" s="200"/>
      <c r="V29" s="3"/>
    </row>
    <row r="30" spans="1:22" ht="14.25" customHeight="1">
      <c r="A30" s="276" t="s">
        <v>19</v>
      </c>
      <c r="B30" s="259" t="s">
        <v>19</v>
      </c>
      <c r="C30" s="236" t="s">
        <v>24</v>
      </c>
      <c r="D30" s="238" t="s">
        <v>86</v>
      </c>
      <c r="E30" s="234" t="s">
        <v>34</v>
      </c>
      <c r="F30" s="286" t="s">
        <v>26</v>
      </c>
      <c r="G30" s="51" t="s">
        <v>64</v>
      </c>
      <c r="H30" s="46">
        <v>0</v>
      </c>
      <c r="I30" s="79">
        <v>0</v>
      </c>
      <c r="J30" s="80">
        <v>0</v>
      </c>
      <c r="K30" s="81">
        <v>0</v>
      </c>
      <c r="L30" s="46">
        <v>0</v>
      </c>
      <c r="M30" s="79">
        <v>0</v>
      </c>
      <c r="N30" s="80">
        <v>0</v>
      </c>
      <c r="O30" s="161">
        <v>0</v>
      </c>
      <c r="P30" s="81">
        <v>0</v>
      </c>
      <c r="Q30" s="47">
        <v>0</v>
      </c>
      <c r="R30" s="293" t="s">
        <v>42</v>
      </c>
      <c r="S30" s="217">
        <v>2200</v>
      </c>
      <c r="T30" s="217">
        <v>2500</v>
      </c>
      <c r="U30" s="217">
        <v>2500</v>
      </c>
      <c r="V30" s="7"/>
    </row>
    <row r="31" spans="1:22" ht="14.25" customHeight="1">
      <c r="A31" s="276"/>
      <c r="B31" s="259"/>
      <c r="C31" s="236"/>
      <c r="D31" s="238"/>
      <c r="E31" s="234"/>
      <c r="F31" s="286"/>
      <c r="G31" s="51" t="s">
        <v>80</v>
      </c>
      <c r="H31" s="46">
        <v>0</v>
      </c>
      <c r="I31" s="79">
        <v>0</v>
      </c>
      <c r="J31" s="80">
        <v>0</v>
      </c>
      <c r="K31" s="81">
        <v>0</v>
      </c>
      <c r="L31" s="46">
        <v>0</v>
      </c>
      <c r="M31" s="79">
        <v>0</v>
      </c>
      <c r="N31" s="80">
        <v>0</v>
      </c>
      <c r="O31" s="81">
        <v>0</v>
      </c>
      <c r="P31" s="78">
        <v>0</v>
      </c>
      <c r="Q31" s="47">
        <v>0</v>
      </c>
      <c r="R31" s="293"/>
      <c r="S31" s="198"/>
      <c r="T31" s="198"/>
      <c r="U31" s="198"/>
      <c r="V31" s="7"/>
    </row>
    <row r="32" spans="1:22" ht="12.75" customHeight="1">
      <c r="A32" s="276"/>
      <c r="B32" s="259"/>
      <c r="C32" s="236"/>
      <c r="D32" s="238"/>
      <c r="E32" s="234"/>
      <c r="F32" s="286"/>
      <c r="G32" s="51" t="s">
        <v>18</v>
      </c>
      <c r="H32" s="46">
        <v>265625</v>
      </c>
      <c r="I32" s="77">
        <v>265625</v>
      </c>
      <c r="J32" s="77">
        <v>0</v>
      </c>
      <c r="K32" s="52">
        <v>0</v>
      </c>
      <c r="L32" s="46">
        <v>176000</v>
      </c>
      <c r="M32" s="77">
        <v>176000</v>
      </c>
      <c r="N32" s="77">
        <v>0</v>
      </c>
      <c r="O32" s="52">
        <v>0</v>
      </c>
      <c r="P32" s="78">
        <v>300000</v>
      </c>
      <c r="Q32" s="47">
        <v>300000</v>
      </c>
      <c r="R32" s="293"/>
      <c r="S32" s="198"/>
      <c r="T32" s="198"/>
      <c r="U32" s="198"/>
      <c r="V32" s="7"/>
    </row>
    <row r="33" spans="1:23" ht="19.5" customHeight="1" thickBot="1">
      <c r="A33" s="276"/>
      <c r="B33" s="259"/>
      <c r="C33" s="236"/>
      <c r="D33" s="238"/>
      <c r="E33" s="234"/>
      <c r="F33" s="286"/>
      <c r="G33" s="50" t="s">
        <v>13</v>
      </c>
      <c r="H33" s="151">
        <f>+H30+H31+H32</f>
        <v>265625</v>
      </c>
      <c r="I33" s="151">
        <f t="shared" ref="I33:Q33" si="5">+I30+I31+I32</f>
        <v>265625</v>
      </c>
      <c r="J33" s="151">
        <f t="shared" si="5"/>
        <v>0</v>
      </c>
      <c r="K33" s="151">
        <f t="shared" si="5"/>
        <v>0</v>
      </c>
      <c r="L33" s="151">
        <f t="shared" si="5"/>
        <v>176000</v>
      </c>
      <c r="M33" s="151">
        <f t="shared" si="5"/>
        <v>176000</v>
      </c>
      <c r="N33" s="151">
        <f t="shared" si="5"/>
        <v>0</v>
      </c>
      <c r="O33" s="151">
        <f t="shared" si="5"/>
        <v>0</v>
      </c>
      <c r="P33" s="151">
        <f t="shared" si="5"/>
        <v>300000</v>
      </c>
      <c r="Q33" s="151">
        <f t="shared" si="5"/>
        <v>300000</v>
      </c>
      <c r="R33" s="294"/>
      <c r="S33" s="199"/>
      <c r="T33" s="199"/>
      <c r="U33" s="199"/>
      <c r="V33" s="3"/>
    </row>
    <row r="34" spans="1:23" ht="19.5" customHeight="1">
      <c r="A34" s="272" t="s">
        <v>19</v>
      </c>
      <c r="B34" s="256" t="s">
        <v>19</v>
      </c>
      <c r="C34" s="220" t="s">
        <v>25</v>
      </c>
      <c r="D34" s="225" t="s">
        <v>85</v>
      </c>
      <c r="E34" s="228" t="s">
        <v>65</v>
      </c>
      <c r="F34" s="298">
        <v>8</v>
      </c>
      <c r="G34" s="51" t="s">
        <v>64</v>
      </c>
      <c r="H34" s="46">
        <v>9800</v>
      </c>
      <c r="I34" s="79">
        <v>9800</v>
      </c>
      <c r="J34" s="79">
        <v>6100</v>
      </c>
      <c r="K34" s="83">
        <v>0</v>
      </c>
      <c r="L34" s="46">
        <v>11000</v>
      </c>
      <c r="M34" s="79">
        <v>11000</v>
      </c>
      <c r="N34" s="79">
        <v>0</v>
      </c>
      <c r="O34" s="83">
        <v>0</v>
      </c>
      <c r="P34" s="53">
        <v>11500</v>
      </c>
      <c r="Q34" s="53">
        <v>11500</v>
      </c>
      <c r="R34" s="291" t="s">
        <v>67</v>
      </c>
      <c r="S34" s="201">
        <v>100</v>
      </c>
      <c r="T34" s="201">
        <v>100</v>
      </c>
      <c r="U34" s="201">
        <v>100</v>
      </c>
      <c r="V34" s="3"/>
    </row>
    <row r="35" spans="1:23" ht="19.5" customHeight="1" thickBot="1">
      <c r="A35" s="274"/>
      <c r="B35" s="257"/>
      <c r="C35" s="221"/>
      <c r="D35" s="227"/>
      <c r="E35" s="228"/>
      <c r="F35" s="298"/>
      <c r="G35" s="50" t="s">
        <v>13</v>
      </c>
      <c r="H35" s="151">
        <f>+H34</f>
        <v>9800</v>
      </c>
      <c r="I35" s="151">
        <f t="shared" ref="I35:Q35" si="6">+I34</f>
        <v>9800</v>
      </c>
      <c r="J35" s="151">
        <f t="shared" si="6"/>
        <v>6100</v>
      </c>
      <c r="K35" s="151">
        <f t="shared" si="6"/>
        <v>0</v>
      </c>
      <c r="L35" s="151">
        <f t="shared" si="6"/>
        <v>11000</v>
      </c>
      <c r="M35" s="151">
        <f t="shared" si="6"/>
        <v>11000</v>
      </c>
      <c r="N35" s="151">
        <f t="shared" si="6"/>
        <v>0</v>
      </c>
      <c r="O35" s="151">
        <f t="shared" si="6"/>
        <v>0</v>
      </c>
      <c r="P35" s="151">
        <f t="shared" si="6"/>
        <v>11500</v>
      </c>
      <c r="Q35" s="151">
        <f t="shared" si="6"/>
        <v>11500</v>
      </c>
      <c r="R35" s="291"/>
      <c r="S35" s="200"/>
      <c r="T35" s="200"/>
      <c r="U35" s="200"/>
      <c r="V35" s="3"/>
    </row>
    <row r="36" spans="1:23" ht="19.5" customHeight="1">
      <c r="A36" s="272" t="s">
        <v>19</v>
      </c>
      <c r="B36" s="256" t="s">
        <v>19</v>
      </c>
      <c r="C36" s="220" t="s">
        <v>122</v>
      </c>
      <c r="D36" s="358" t="s">
        <v>93</v>
      </c>
      <c r="E36" s="246" t="s">
        <v>94</v>
      </c>
      <c r="F36" s="229" t="s">
        <v>26</v>
      </c>
      <c r="G36" s="51" t="s">
        <v>64</v>
      </c>
      <c r="H36" s="46">
        <v>677</v>
      </c>
      <c r="I36" s="79">
        <v>677</v>
      </c>
      <c r="J36" s="79">
        <v>600</v>
      </c>
      <c r="K36" s="83">
        <v>0</v>
      </c>
      <c r="L36" s="46">
        <v>700</v>
      </c>
      <c r="M36" s="79">
        <v>700</v>
      </c>
      <c r="N36" s="79">
        <v>0</v>
      </c>
      <c r="O36" s="83">
        <v>0</v>
      </c>
      <c r="P36" s="53">
        <v>800</v>
      </c>
      <c r="Q36" s="53">
        <v>900</v>
      </c>
      <c r="R36" s="291" t="s">
        <v>67</v>
      </c>
      <c r="S36" s="201">
        <v>15</v>
      </c>
      <c r="T36" s="201">
        <v>14</v>
      </c>
      <c r="U36" s="201">
        <v>11</v>
      </c>
      <c r="V36" s="3"/>
    </row>
    <row r="37" spans="1:23" ht="19.5" customHeight="1" thickBot="1">
      <c r="A37" s="274"/>
      <c r="B37" s="257"/>
      <c r="C37" s="221"/>
      <c r="D37" s="358"/>
      <c r="E37" s="248"/>
      <c r="F37" s="231"/>
      <c r="G37" s="50" t="s">
        <v>13</v>
      </c>
      <c r="H37" s="151">
        <f>+H36</f>
        <v>677</v>
      </c>
      <c r="I37" s="151">
        <f t="shared" ref="I37:Q37" si="7">+I36</f>
        <v>677</v>
      </c>
      <c r="J37" s="151">
        <f t="shared" si="7"/>
        <v>600</v>
      </c>
      <c r="K37" s="151">
        <f t="shared" si="7"/>
        <v>0</v>
      </c>
      <c r="L37" s="151">
        <f t="shared" si="7"/>
        <v>700</v>
      </c>
      <c r="M37" s="151">
        <f t="shared" si="7"/>
        <v>700</v>
      </c>
      <c r="N37" s="151">
        <f t="shared" si="7"/>
        <v>0</v>
      </c>
      <c r="O37" s="151">
        <f t="shared" si="7"/>
        <v>0</v>
      </c>
      <c r="P37" s="151">
        <f t="shared" si="7"/>
        <v>800</v>
      </c>
      <c r="Q37" s="151">
        <f t="shared" si="7"/>
        <v>900</v>
      </c>
      <c r="R37" s="291"/>
      <c r="S37" s="200"/>
      <c r="T37" s="200"/>
      <c r="U37" s="200"/>
      <c r="V37" s="3"/>
    </row>
    <row r="38" spans="1:23" ht="18.75" customHeight="1">
      <c r="A38" s="276" t="s">
        <v>19</v>
      </c>
      <c r="B38" s="259" t="s">
        <v>19</v>
      </c>
      <c r="C38" s="236" t="s">
        <v>27</v>
      </c>
      <c r="D38" s="238" t="s">
        <v>91</v>
      </c>
      <c r="E38" s="234" t="s">
        <v>33</v>
      </c>
      <c r="F38" s="286" t="s">
        <v>26</v>
      </c>
      <c r="G38" s="51" t="s">
        <v>64</v>
      </c>
      <c r="H38" s="46">
        <v>55860</v>
      </c>
      <c r="I38" s="79">
        <v>55860</v>
      </c>
      <c r="J38" s="80">
        <v>0</v>
      </c>
      <c r="K38" s="81">
        <v>0</v>
      </c>
      <c r="L38" s="46">
        <v>250700</v>
      </c>
      <c r="M38" s="79">
        <v>250700</v>
      </c>
      <c r="N38" s="80">
        <v>0</v>
      </c>
      <c r="O38" s="81">
        <v>0</v>
      </c>
      <c r="P38" s="78">
        <v>262700</v>
      </c>
      <c r="Q38" s="47">
        <v>262700</v>
      </c>
      <c r="R38" s="293" t="s">
        <v>40</v>
      </c>
      <c r="S38" s="217">
        <v>740</v>
      </c>
      <c r="T38" s="217">
        <v>730</v>
      </c>
      <c r="U38" s="217">
        <v>740</v>
      </c>
      <c r="V38" s="7"/>
    </row>
    <row r="39" spans="1:23" ht="17.25" customHeight="1" thickBot="1">
      <c r="A39" s="276"/>
      <c r="B39" s="259"/>
      <c r="C39" s="236"/>
      <c r="D39" s="238"/>
      <c r="E39" s="234"/>
      <c r="F39" s="286"/>
      <c r="G39" s="50" t="s">
        <v>13</v>
      </c>
      <c r="H39" s="151">
        <f>+H38</f>
        <v>55860</v>
      </c>
      <c r="I39" s="151">
        <f t="shared" ref="I39:Q39" si="8">+I38</f>
        <v>55860</v>
      </c>
      <c r="J39" s="151">
        <f t="shared" si="8"/>
        <v>0</v>
      </c>
      <c r="K39" s="151">
        <f t="shared" si="8"/>
        <v>0</v>
      </c>
      <c r="L39" s="151">
        <f t="shared" si="8"/>
        <v>250700</v>
      </c>
      <c r="M39" s="151">
        <f t="shared" si="8"/>
        <v>250700</v>
      </c>
      <c r="N39" s="151">
        <f t="shared" si="8"/>
        <v>0</v>
      </c>
      <c r="O39" s="151">
        <f t="shared" si="8"/>
        <v>0</v>
      </c>
      <c r="P39" s="151">
        <f t="shared" si="8"/>
        <v>262700</v>
      </c>
      <c r="Q39" s="151">
        <f t="shared" si="8"/>
        <v>262700</v>
      </c>
      <c r="R39" s="294"/>
      <c r="S39" s="199"/>
      <c r="T39" s="199"/>
      <c r="U39" s="199"/>
      <c r="V39" s="3"/>
    </row>
    <row r="40" spans="1:23" ht="17.25" customHeight="1">
      <c r="A40" s="272" t="s">
        <v>19</v>
      </c>
      <c r="B40" s="281" t="s">
        <v>19</v>
      </c>
      <c r="C40" s="220" t="s">
        <v>28</v>
      </c>
      <c r="D40" s="225" t="s">
        <v>92</v>
      </c>
      <c r="E40" s="246" t="s">
        <v>32</v>
      </c>
      <c r="F40" s="229" t="s">
        <v>26</v>
      </c>
      <c r="G40" s="88" t="s">
        <v>80</v>
      </c>
      <c r="H40" s="82">
        <v>0</v>
      </c>
      <c r="I40" s="79">
        <v>0</v>
      </c>
      <c r="J40" s="79">
        <v>0</v>
      </c>
      <c r="K40" s="83">
        <v>0</v>
      </c>
      <c r="L40" s="82">
        <v>0</v>
      </c>
      <c r="M40" s="79">
        <v>0</v>
      </c>
      <c r="N40" s="79"/>
      <c r="O40" s="83">
        <v>0</v>
      </c>
      <c r="P40" s="82">
        <v>0</v>
      </c>
      <c r="Q40" s="82">
        <v>0</v>
      </c>
      <c r="R40" s="295" t="s">
        <v>42</v>
      </c>
      <c r="S40" s="202">
        <v>150</v>
      </c>
      <c r="T40" s="202">
        <v>180</v>
      </c>
      <c r="U40" s="202">
        <v>200</v>
      </c>
      <c r="V40" s="3"/>
    </row>
    <row r="41" spans="1:23" s="21" customFormat="1" ht="18.75" customHeight="1">
      <c r="A41" s="273"/>
      <c r="B41" s="287"/>
      <c r="C41" s="224"/>
      <c r="D41" s="226"/>
      <c r="E41" s="247"/>
      <c r="F41" s="230"/>
      <c r="G41" s="51" t="s">
        <v>18</v>
      </c>
      <c r="H41" s="82">
        <v>13400</v>
      </c>
      <c r="I41" s="79">
        <v>13400</v>
      </c>
      <c r="J41" s="79">
        <v>0</v>
      </c>
      <c r="K41" s="52">
        <v>0</v>
      </c>
      <c r="L41" s="82">
        <v>25000</v>
      </c>
      <c r="M41" s="79">
        <v>25000</v>
      </c>
      <c r="N41" s="79">
        <v>0</v>
      </c>
      <c r="O41" s="52">
        <v>0</v>
      </c>
      <c r="P41" s="84">
        <v>27200</v>
      </c>
      <c r="Q41" s="46">
        <v>27200</v>
      </c>
      <c r="R41" s="296"/>
      <c r="S41" s="203"/>
      <c r="T41" s="203"/>
      <c r="U41" s="203"/>
      <c r="V41" s="20"/>
    </row>
    <row r="42" spans="1:23" ht="21.75" customHeight="1" thickBot="1">
      <c r="A42" s="274"/>
      <c r="B42" s="282"/>
      <c r="C42" s="221"/>
      <c r="D42" s="227"/>
      <c r="E42" s="248"/>
      <c r="F42" s="231"/>
      <c r="G42" s="50" t="s">
        <v>13</v>
      </c>
      <c r="H42" s="151">
        <f>+H40+H41</f>
        <v>13400</v>
      </c>
      <c r="I42" s="151">
        <f t="shared" ref="I42:Q42" si="9">+I40+I41</f>
        <v>13400</v>
      </c>
      <c r="J42" s="151">
        <f t="shared" si="9"/>
        <v>0</v>
      </c>
      <c r="K42" s="151">
        <f t="shared" si="9"/>
        <v>0</v>
      </c>
      <c r="L42" s="151">
        <f t="shared" si="9"/>
        <v>25000</v>
      </c>
      <c r="M42" s="151">
        <f t="shared" si="9"/>
        <v>25000</v>
      </c>
      <c r="N42" s="151">
        <f t="shared" si="9"/>
        <v>0</v>
      </c>
      <c r="O42" s="151">
        <f t="shared" si="9"/>
        <v>0</v>
      </c>
      <c r="P42" s="151">
        <f t="shared" si="9"/>
        <v>27200</v>
      </c>
      <c r="Q42" s="151">
        <f t="shared" si="9"/>
        <v>27200</v>
      </c>
      <c r="R42" s="297"/>
      <c r="S42" s="219"/>
      <c r="T42" s="219"/>
      <c r="U42" s="219"/>
      <c r="V42" s="34"/>
      <c r="W42" s="3"/>
    </row>
    <row r="43" spans="1:23" ht="21.75" customHeight="1">
      <c r="A43" s="272" t="s">
        <v>19</v>
      </c>
      <c r="B43" s="281" t="s">
        <v>19</v>
      </c>
      <c r="C43" s="220" t="s">
        <v>68</v>
      </c>
      <c r="D43" s="225" t="s">
        <v>95</v>
      </c>
      <c r="E43" s="246" t="s">
        <v>36</v>
      </c>
      <c r="F43" s="229" t="s">
        <v>26</v>
      </c>
      <c r="G43" s="88" t="s">
        <v>80</v>
      </c>
      <c r="H43" s="82">
        <v>0</v>
      </c>
      <c r="I43" s="150">
        <v>0</v>
      </c>
      <c r="J43" s="150">
        <v>0</v>
      </c>
      <c r="K43" s="83">
        <v>0</v>
      </c>
      <c r="L43" s="82">
        <v>0</v>
      </c>
      <c r="M43" s="150">
        <v>0</v>
      </c>
      <c r="N43" s="150">
        <v>0</v>
      </c>
      <c r="O43" s="83">
        <v>0</v>
      </c>
      <c r="P43" s="82">
        <v>0</v>
      </c>
      <c r="Q43" s="82">
        <v>0</v>
      </c>
      <c r="R43" s="295" t="s">
        <v>56</v>
      </c>
      <c r="S43" s="201">
        <v>2000</v>
      </c>
      <c r="T43" s="201">
        <v>2000</v>
      </c>
      <c r="U43" s="201">
        <v>2000</v>
      </c>
      <c r="V43" s="3"/>
      <c r="W43" s="3"/>
    </row>
    <row r="44" spans="1:23" s="21" customFormat="1" ht="20.25" customHeight="1">
      <c r="A44" s="273"/>
      <c r="B44" s="287"/>
      <c r="C44" s="224"/>
      <c r="D44" s="226"/>
      <c r="E44" s="247"/>
      <c r="F44" s="230"/>
      <c r="G44" s="51" t="s">
        <v>41</v>
      </c>
      <c r="H44" s="46">
        <v>89000</v>
      </c>
      <c r="I44" s="77">
        <v>89000</v>
      </c>
      <c r="J44" s="77">
        <v>0</v>
      </c>
      <c r="K44" s="52">
        <v>0</v>
      </c>
      <c r="L44" s="46">
        <v>75000</v>
      </c>
      <c r="M44" s="77">
        <v>75000</v>
      </c>
      <c r="N44" s="77">
        <v>0</v>
      </c>
      <c r="O44" s="52">
        <v>0</v>
      </c>
      <c r="P44" s="84">
        <v>83400</v>
      </c>
      <c r="Q44" s="46">
        <v>83400</v>
      </c>
      <c r="R44" s="296"/>
      <c r="S44" s="196"/>
      <c r="T44" s="196"/>
      <c r="U44" s="196"/>
      <c r="V44" s="20"/>
    </row>
    <row r="45" spans="1:23" ht="18" customHeight="1">
      <c r="A45" s="274"/>
      <c r="B45" s="282"/>
      <c r="C45" s="221"/>
      <c r="D45" s="227"/>
      <c r="E45" s="248"/>
      <c r="F45" s="231"/>
      <c r="G45" s="50" t="s">
        <v>13</v>
      </c>
      <c r="H45" s="151">
        <f>+H43+H44</f>
        <v>89000</v>
      </c>
      <c r="I45" s="151">
        <f t="shared" ref="I45:Q45" si="10">+I43+I44</f>
        <v>89000</v>
      </c>
      <c r="J45" s="151">
        <f t="shared" si="10"/>
        <v>0</v>
      </c>
      <c r="K45" s="151">
        <f t="shared" si="10"/>
        <v>0</v>
      </c>
      <c r="L45" s="151">
        <f t="shared" si="10"/>
        <v>75000</v>
      </c>
      <c r="M45" s="151">
        <f t="shared" si="10"/>
        <v>75000</v>
      </c>
      <c r="N45" s="151">
        <f t="shared" si="10"/>
        <v>0</v>
      </c>
      <c r="O45" s="151">
        <f t="shared" si="10"/>
        <v>0</v>
      </c>
      <c r="P45" s="151">
        <f t="shared" si="10"/>
        <v>83400</v>
      </c>
      <c r="Q45" s="151">
        <f t="shared" si="10"/>
        <v>83400</v>
      </c>
      <c r="R45" s="297"/>
      <c r="S45" s="197"/>
      <c r="T45" s="197"/>
      <c r="U45" s="197"/>
      <c r="V45" s="3"/>
    </row>
    <row r="46" spans="1:23" ht="18" customHeight="1">
      <c r="A46" s="272" t="s">
        <v>19</v>
      </c>
      <c r="B46" s="281" t="s">
        <v>19</v>
      </c>
      <c r="C46" s="220" t="s">
        <v>69</v>
      </c>
      <c r="D46" s="225" t="s">
        <v>134</v>
      </c>
      <c r="E46" s="246" t="s">
        <v>37</v>
      </c>
      <c r="F46" s="229" t="s">
        <v>26</v>
      </c>
      <c r="G46" s="88" t="s">
        <v>80</v>
      </c>
      <c r="H46" s="82">
        <v>0</v>
      </c>
      <c r="I46" s="79">
        <v>0</v>
      </c>
      <c r="J46" s="79">
        <v>0</v>
      </c>
      <c r="K46" s="83">
        <v>0</v>
      </c>
      <c r="L46" s="82">
        <v>0</v>
      </c>
      <c r="M46" s="79">
        <v>0</v>
      </c>
      <c r="N46" s="79">
        <v>0</v>
      </c>
      <c r="O46" s="83">
        <v>0</v>
      </c>
      <c r="P46" s="53">
        <v>0</v>
      </c>
      <c r="Q46" s="82">
        <v>0</v>
      </c>
      <c r="R46" s="292" t="s">
        <v>42</v>
      </c>
      <c r="S46" s="196">
        <v>950</v>
      </c>
      <c r="T46" s="196">
        <v>950</v>
      </c>
      <c r="U46" s="196">
        <v>950</v>
      </c>
      <c r="V46" s="3"/>
    </row>
    <row r="47" spans="1:23" ht="18" customHeight="1">
      <c r="A47" s="273"/>
      <c r="B47" s="287"/>
      <c r="C47" s="224"/>
      <c r="D47" s="226"/>
      <c r="E47" s="247"/>
      <c r="F47" s="230"/>
      <c r="G47" s="88" t="s">
        <v>18</v>
      </c>
      <c r="H47" s="82">
        <v>2400</v>
      </c>
      <c r="I47" s="79">
        <v>2400</v>
      </c>
      <c r="J47" s="77">
        <v>0</v>
      </c>
      <c r="K47" s="52">
        <v>0</v>
      </c>
      <c r="L47" s="82">
        <v>2200</v>
      </c>
      <c r="M47" s="79">
        <v>2200</v>
      </c>
      <c r="N47" s="77">
        <v>0</v>
      </c>
      <c r="O47" s="52">
        <v>0</v>
      </c>
      <c r="P47" s="53">
        <v>2200</v>
      </c>
      <c r="Q47" s="82">
        <v>2200</v>
      </c>
      <c r="R47" s="293"/>
      <c r="S47" s="196"/>
      <c r="T47" s="196"/>
      <c r="U47" s="196"/>
      <c r="V47" s="3"/>
    </row>
    <row r="48" spans="1:23" ht="18" customHeight="1" thickBot="1">
      <c r="A48" s="277"/>
      <c r="B48" s="282"/>
      <c r="C48" s="221"/>
      <c r="D48" s="227"/>
      <c r="E48" s="248"/>
      <c r="F48" s="231"/>
      <c r="G48" s="54" t="s">
        <v>13</v>
      </c>
      <c r="H48" s="151">
        <f>+H46+H47</f>
        <v>2400</v>
      </c>
      <c r="I48" s="151">
        <f t="shared" ref="I48:Q48" si="11">+I46+I47</f>
        <v>2400</v>
      </c>
      <c r="J48" s="151">
        <f t="shared" si="11"/>
        <v>0</v>
      </c>
      <c r="K48" s="151">
        <f t="shared" si="11"/>
        <v>0</v>
      </c>
      <c r="L48" s="151">
        <f t="shared" si="11"/>
        <v>2200</v>
      </c>
      <c r="M48" s="151">
        <f t="shared" si="11"/>
        <v>2200</v>
      </c>
      <c r="N48" s="151">
        <f t="shared" si="11"/>
        <v>0</v>
      </c>
      <c r="O48" s="151">
        <f t="shared" si="11"/>
        <v>0</v>
      </c>
      <c r="P48" s="151">
        <f t="shared" si="11"/>
        <v>2200</v>
      </c>
      <c r="Q48" s="151">
        <f t="shared" si="11"/>
        <v>2200</v>
      </c>
      <c r="R48" s="294"/>
      <c r="S48" s="200"/>
      <c r="T48" s="200"/>
      <c r="U48" s="200"/>
      <c r="V48" s="3"/>
    </row>
    <row r="49" spans="1:22" ht="18" customHeight="1">
      <c r="A49" s="276" t="s">
        <v>19</v>
      </c>
      <c r="B49" s="259" t="s">
        <v>19</v>
      </c>
      <c r="C49" s="236" t="s">
        <v>74</v>
      </c>
      <c r="D49" s="225" t="s">
        <v>87</v>
      </c>
      <c r="E49" s="234" t="s">
        <v>35</v>
      </c>
      <c r="F49" s="286" t="s">
        <v>26</v>
      </c>
      <c r="G49" s="89" t="s">
        <v>64</v>
      </c>
      <c r="H49" s="46">
        <v>5000</v>
      </c>
      <c r="I49" s="79">
        <v>5000</v>
      </c>
      <c r="J49" s="79">
        <v>0</v>
      </c>
      <c r="K49" s="85">
        <v>0</v>
      </c>
      <c r="L49" s="46">
        <v>3000</v>
      </c>
      <c r="M49" s="79">
        <v>3000</v>
      </c>
      <c r="N49" s="79">
        <v>0</v>
      </c>
      <c r="O49" s="83">
        <v>0</v>
      </c>
      <c r="P49" s="86">
        <v>5000</v>
      </c>
      <c r="Q49" s="82">
        <v>5000</v>
      </c>
      <c r="R49" s="293" t="s">
        <v>42</v>
      </c>
      <c r="S49" s="201">
        <v>520</v>
      </c>
      <c r="T49" s="201">
        <v>525</v>
      </c>
      <c r="U49" s="201">
        <v>530</v>
      </c>
      <c r="V49" s="3"/>
    </row>
    <row r="50" spans="1:22" ht="18" customHeight="1" thickBot="1">
      <c r="A50" s="280"/>
      <c r="B50" s="259"/>
      <c r="C50" s="236"/>
      <c r="D50" s="227"/>
      <c r="E50" s="234"/>
      <c r="F50" s="286"/>
      <c r="G50" s="54" t="s">
        <v>13</v>
      </c>
      <c r="H50" s="151">
        <f>+H49</f>
        <v>5000</v>
      </c>
      <c r="I50" s="151">
        <f t="shared" ref="I50:Q50" si="12">+I49</f>
        <v>5000</v>
      </c>
      <c r="J50" s="151">
        <f t="shared" si="12"/>
        <v>0</v>
      </c>
      <c r="K50" s="151">
        <f t="shared" si="12"/>
        <v>0</v>
      </c>
      <c r="L50" s="151">
        <f t="shared" si="12"/>
        <v>3000</v>
      </c>
      <c r="M50" s="151">
        <f t="shared" si="12"/>
        <v>3000</v>
      </c>
      <c r="N50" s="151">
        <f t="shared" si="12"/>
        <v>0</v>
      </c>
      <c r="O50" s="151">
        <f t="shared" si="12"/>
        <v>0</v>
      </c>
      <c r="P50" s="151">
        <f t="shared" si="12"/>
        <v>5000</v>
      </c>
      <c r="Q50" s="151">
        <f t="shared" si="12"/>
        <v>5000</v>
      </c>
      <c r="R50" s="294"/>
      <c r="S50" s="200"/>
      <c r="T50" s="200"/>
      <c r="U50" s="200"/>
      <c r="V50" s="3"/>
    </row>
    <row r="51" spans="1:22" ht="15" customHeight="1" thickBot="1">
      <c r="A51" s="8" t="s">
        <v>19</v>
      </c>
      <c r="B51" s="43" t="s">
        <v>19</v>
      </c>
      <c r="C51" s="359" t="s">
        <v>14</v>
      </c>
      <c r="D51" s="187"/>
      <c r="E51" s="187"/>
      <c r="F51" s="187"/>
      <c r="G51" s="188"/>
      <c r="H51" s="178">
        <f>+H16+H22+H25+H29+H33+H35+H37+H39+H39+H42+H45+H48+H50</f>
        <v>6930886</v>
      </c>
      <c r="I51" s="178">
        <f t="shared" ref="I51:Q51" si="13">+I16+I22+I25+I29+I33+I35+I37+I39+I39+I42+I45+I48+I50</f>
        <v>6930866</v>
      </c>
      <c r="J51" s="178">
        <f t="shared" si="13"/>
        <v>94700</v>
      </c>
      <c r="K51" s="178">
        <f t="shared" si="13"/>
        <v>0</v>
      </c>
      <c r="L51" s="178">
        <f t="shared" si="13"/>
        <v>7578416</v>
      </c>
      <c r="M51" s="178">
        <f t="shared" si="13"/>
        <v>7578416</v>
      </c>
      <c r="N51" s="178">
        <f t="shared" si="13"/>
        <v>691500</v>
      </c>
      <c r="O51" s="178">
        <f t="shared" si="13"/>
        <v>0</v>
      </c>
      <c r="P51" s="178">
        <f t="shared" si="13"/>
        <v>7648500</v>
      </c>
      <c r="Q51" s="178">
        <f t="shared" si="13"/>
        <v>7093600</v>
      </c>
      <c r="R51" s="38" t="s">
        <v>30</v>
      </c>
      <c r="S51" s="37" t="s">
        <v>30</v>
      </c>
      <c r="T51" s="45" t="s">
        <v>30</v>
      </c>
      <c r="U51" s="41" t="s">
        <v>30</v>
      </c>
      <c r="V51" s="3"/>
    </row>
    <row r="52" spans="1:22" ht="15.75" customHeight="1" thickBot="1">
      <c r="A52" s="5" t="s">
        <v>19</v>
      </c>
      <c r="B52" s="44" t="s">
        <v>20</v>
      </c>
      <c r="C52" s="365" t="s">
        <v>48</v>
      </c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5"/>
      <c r="S52" s="265"/>
      <c r="T52" s="265"/>
      <c r="U52" s="366"/>
      <c r="V52" s="3"/>
    </row>
    <row r="53" spans="1:22" ht="13.5" customHeight="1">
      <c r="A53" s="275" t="s">
        <v>19</v>
      </c>
      <c r="B53" s="328" t="s">
        <v>20</v>
      </c>
      <c r="C53" s="299" t="s">
        <v>19</v>
      </c>
      <c r="D53" s="255" t="s">
        <v>96</v>
      </c>
      <c r="E53" s="354" t="s">
        <v>37</v>
      </c>
      <c r="F53" s="353" t="s">
        <v>26</v>
      </c>
      <c r="G53" s="90" t="s">
        <v>18</v>
      </c>
      <c r="H53" s="56">
        <v>44900</v>
      </c>
      <c r="I53" s="57">
        <v>44900</v>
      </c>
      <c r="J53" s="58">
        <v>0</v>
      </c>
      <c r="K53" s="91">
        <v>0</v>
      </c>
      <c r="L53" s="56">
        <v>40000</v>
      </c>
      <c r="M53" s="57">
        <v>40000</v>
      </c>
      <c r="N53" s="58">
        <v>0</v>
      </c>
      <c r="O53" s="91">
        <v>0</v>
      </c>
      <c r="P53" s="92">
        <v>68000</v>
      </c>
      <c r="Q53" s="93">
        <v>68000</v>
      </c>
      <c r="R53" s="288" t="s">
        <v>60</v>
      </c>
      <c r="S53" s="214">
        <v>80</v>
      </c>
      <c r="T53" s="217">
        <v>80</v>
      </c>
      <c r="U53" s="217">
        <v>70</v>
      </c>
      <c r="V53" s="3"/>
    </row>
    <row r="54" spans="1:22" ht="13.5" customHeight="1">
      <c r="A54" s="274"/>
      <c r="B54" s="257"/>
      <c r="C54" s="221"/>
      <c r="D54" s="227"/>
      <c r="E54" s="248"/>
      <c r="F54" s="231"/>
      <c r="G54" s="94" t="s">
        <v>80</v>
      </c>
      <c r="H54" s="95">
        <v>0</v>
      </c>
      <c r="I54" s="96">
        <v>0</v>
      </c>
      <c r="J54" s="97">
        <v>0</v>
      </c>
      <c r="K54" s="98">
        <v>0</v>
      </c>
      <c r="L54" s="95">
        <v>0</v>
      </c>
      <c r="M54" s="96">
        <v>0</v>
      </c>
      <c r="N54" s="97"/>
      <c r="O54" s="98"/>
      <c r="P54" s="98"/>
      <c r="Q54" s="99"/>
      <c r="R54" s="289"/>
      <c r="S54" s="215"/>
      <c r="T54" s="198"/>
      <c r="U54" s="198"/>
      <c r="V54" s="3"/>
    </row>
    <row r="55" spans="1:22" ht="25.5" customHeight="1">
      <c r="A55" s="276"/>
      <c r="B55" s="259"/>
      <c r="C55" s="236"/>
      <c r="D55" s="238"/>
      <c r="E55" s="234"/>
      <c r="F55" s="286"/>
      <c r="G55" s="54" t="s">
        <v>13</v>
      </c>
      <c r="H55" s="162">
        <v>44900</v>
      </c>
      <c r="I55" s="162">
        <v>44900</v>
      </c>
      <c r="J55" s="162">
        <f t="shared" ref="J55:Q55" si="14">+J53+J54</f>
        <v>0</v>
      </c>
      <c r="K55" s="162">
        <f t="shared" si="14"/>
        <v>0</v>
      </c>
      <c r="L55" s="162">
        <f t="shared" si="14"/>
        <v>40000</v>
      </c>
      <c r="M55" s="162">
        <f t="shared" si="14"/>
        <v>40000</v>
      </c>
      <c r="N55" s="162">
        <f t="shared" si="14"/>
        <v>0</v>
      </c>
      <c r="O55" s="162">
        <f t="shared" si="14"/>
        <v>0</v>
      </c>
      <c r="P55" s="162">
        <f t="shared" si="14"/>
        <v>68000</v>
      </c>
      <c r="Q55" s="162">
        <f t="shared" si="14"/>
        <v>68000</v>
      </c>
      <c r="R55" s="290"/>
      <c r="S55" s="216"/>
      <c r="T55" s="206"/>
      <c r="U55" s="206"/>
      <c r="V55" s="3"/>
    </row>
    <row r="56" spans="1:22" ht="13.5" customHeight="1">
      <c r="A56" s="273" t="s">
        <v>19</v>
      </c>
      <c r="B56" s="279" t="s">
        <v>19</v>
      </c>
      <c r="C56" s="224" t="s">
        <v>21</v>
      </c>
      <c r="D56" s="225" t="s">
        <v>129</v>
      </c>
      <c r="E56" s="263" t="s">
        <v>65</v>
      </c>
      <c r="F56" s="230"/>
      <c r="G56" s="100" t="s">
        <v>41</v>
      </c>
      <c r="H56" s="101">
        <v>21200</v>
      </c>
      <c r="I56" s="102">
        <v>21200</v>
      </c>
      <c r="J56" s="102">
        <v>0</v>
      </c>
      <c r="K56" s="103">
        <v>0</v>
      </c>
      <c r="L56" s="101">
        <v>20000</v>
      </c>
      <c r="M56" s="102">
        <v>20000</v>
      </c>
      <c r="N56" s="102">
        <v>0</v>
      </c>
      <c r="O56" s="103">
        <v>0</v>
      </c>
      <c r="P56" s="104">
        <v>30000</v>
      </c>
      <c r="Q56" s="105">
        <v>35000</v>
      </c>
      <c r="R56" s="211" t="s">
        <v>119</v>
      </c>
      <c r="S56" s="207">
        <v>450</v>
      </c>
      <c r="T56" s="195">
        <v>500</v>
      </c>
      <c r="U56" s="195">
        <v>550</v>
      </c>
      <c r="V56" s="3"/>
    </row>
    <row r="57" spans="1:22" ht="18" customHeight="1">
      <c r="A57" s="274"/>
      <c r="B57" s="257"/>
      <c r="C57" s="221"/>
      <c r="D57" s="227"/>
      <c r="E57" s="233"/>
      <c r="F57" s="231"/>
      <c r="G57" s="54" t="s">
        <v>13</v>
      </c>
      <c r="H57" s="163">
        <f>+H56</f>
        <v>21200</v>
      </c>
      <c r="I57" s="163">
        <f t="shared" ref="I57:P57" si="15">+I56</f>
        <v>21200</v>
      </c>
      <c r="J57" s="163">
        <f t="shared" si="15"/>
        <v>0</v>
      </c>
      <c r="K57" s="163">
        <f t="shared" si="15"/>
        <v>0</v>
      </c>
      <c r="L57" s="163">
        <f t="shared" si="15"/>
        <v>20000</v>
      </c>
      <c r="M57" s="163">
        <f t="shared" si="15"/>
        <v>20000</v>
      </c>
      <c r="N57" s="163">
        <f t="shared" si="15"/>
        <v>0</v>
      </c>
      <c r="O57" s="163">
        <f t="shared" si="15"/>
        <v>0</v>
      </c>
      <c r="P57" s="163">
        <f t="shared" si="15"/>
        <v>30000</v>
      </c>
      <c r="Q57" s="163">
        <f>+Q56</f>
        <v>35000</v>
      </c>
      <c r="R57" s="213"/>
      <c r="S57" s="208"/>
      <c r="T57" s="197"/>
      <c r="U57" s="197"/>
      <c r="V57" s="3"/>
    </row>
    <row r="58" spans="1:22" ht="15" customHeight="1">
      <c r="A58" s="276" t="s">
        <v>19</v>
      </c>
      <c r="B58" s="259" t="s">
        <v>20</v>
      </c>
      <c r="C58" s="236" t="s">
        <v>20</v>
      </c>
      <c r="D58" s="238" t="s">
        <v>107</v>
      </c>
      <c r="E58" s="234" t="s">
        <v>38</v>
      </c>
      <c r="F58" s="286" t="s">
        <v>50</v>
      </c>
      <c r="G58" s="106" t="s">
        <v>64</v>
      </c>
      <c r="H58" s="46">
        <v>365200</v>
      </c>
      <c r="I58" s="77">
        <v>365200</v>
      </c>
      <c r="J58" s="79">
        <v>349500</v>
      </c>
      <c r="K58" s="107">
        <v>0</v>
      </c>
      <c r="L58" s="46">
        <v>0</v>
      </c>
      <c r="M58" s="77">
        <v>413200</v>
      </c>
      <c r="N58" s="79">
        <v>396800</v>
      </c>
      <c r="O58" s="107">
        <v>0</v>
      </c>
      <c r="P58" s="77">
        <v>454500</v>
      </c>
      <c r="Q58" s="108">
        <v>500000</v>
      </c>
      <c r="R58" s="290" t="s">
        <v>115</v>
      </c>
      <c r="S58" s="218">
        <v>185</v>
      </c>
      <c r="T58" s="205">
        <v>180</v>
      </c>
      <c r="U58" s="205">
        <v>185</v>
      </c>
      <c r="V58" s="3"/>
    </row>
    <row r="59" spans="1:22" ht="18.75" customHeight="1">
      <c r="A59" s="276"/>
      <c r="B59" s="259"/>
      <c r="C59" s="236"/>
      <c r="D59" s="238"/>
      <c r="E59" s="234"/>
      <c r="F59" s="286"/>
      <c r="G59" s="54" t="s">
        <v>13</v>
      </c>
      <c r="H59" s="162">
        <f>+H58</f>
        <v>365200</v>
      </c>
      <c r="I59" s="162">
        <f t="shared" ref="I59:Q59" si="16">+I58</f>
        <v>365200</v>
      </c>
      <c r="J59" s="162">
        <f t="shared" si="16"/>
        <v>349500</v>
      </c>
      <c r="K59" s="162">
        <f t="shared" si="16"/>
        <v>0</v>
      </c>
      <c r="L59" s="162">
        <f t="shared" si="16"/>
        <v>0</v>
      </c>
      <c r="M59" s="162">
        <f t="shared" si="16"/>
        <v>413200</v>
      </c>
      <c r="N59" s="162">
        <f t="shared" si="16"/>
        <v>396800</v>
      </c>
      <c r="O59" s="162">
        <f t="shared" si="16"/>
        <v>0</v>
      </c>
      <c r="P59" s="162">
        <f t="shared" si="16"/>
        <v>454500</v>
      </c>
      <c r="Q59" s="162">
        <f t="shared" si="16"/>
        <v>500000</v>
      </c>
      <c r="R59" s="290"/>
      <c r="S59" s="216"/>
      <c r="T59" s="206"/>
      <c r="U59" s="206"/>
      <c r="V59" s="3"/>
    </row>
    <row r="60" spans="1:22" ht="14.1" customHeight="1">
      <c r="A60" s="276" t="s">
        <v>19</v>
      </c>
      <c r="B60" s="259" t="s">
        <v>20</v>
      </c>
      <c r="C60" s="236" t="s">
        <v>21</v>
      </c>
      <c r="D60" s="238" t="s">
        <v>97</v>
      </c>
      <c r="E60" s="234" t="s">
        <v>43</v>
      </c>
      <c r="F60" s="286" t="s">
        <v>51</v>
      </c>
      <c r="G60" s="109" t="s">
        <v>70</v>
      </c>
      <c r="H60" s="110">
        <v>126000</v>
      </c>
      <c r="I60" s="77">
        <v>126000</v>
      </c>
      <c r="J60" s="77">
        <v>100000</v>
      </c>
      <c r="K60" s="111">
        <v>0</v>
      </c>
      <c r="L60" s="110">
        <v>126000</v>
      </c>
      <c r="M60" s="77">
        <v>126000</v>
      </c>
      <c r="N60" s="77">
        <v>110000</v>
      </c>
      <c r="O60" s="111">
        <v>0</v>
      </c>
      <c r="P60" s="83">
        <v>126000</v>
      </c>
      <c r="Q60" s="82">
        <v>126000</v>
      </c>
      <c r="R60" s="290" t="s">
        <v>59</v>
      </c>
      <c r="S60" s="218">
        <v>210</v>
      </c>
      <c r="T60" s="205">
        <v>200</v>
      </c>
      <c r="U60" s="205">
        <v>210</v>
      </c>
      <c r="V60" s="3"/>
    </row>
    <row r="61" spans="1:22" ht="14.1" customHeight="1">
      <c r="A61" s="276"/>
      <c r="B61" s="259"/>
      <c r="C61" s="236"/>
      <c r="D61" s="238"/>
      <c r="E61" s="234"/>
      <c r="F61" s="286"/>
      <c r="G61" s="112" t="s">
        <v>18</v>
      </c>
      <c r="H61" s="110">
        <v>140000</v>
      </c>
      <c r="I61" s="77">
        <v>132600</v>
      </c>
      <c r="J61" s="77">
        <v>95400</v>
      </c>
      <c r="K61" s="85">
        <v>7400</v>
      </c>
      <c r="L61" s="110">
        <v>139000</v>
      </c>
      <c r="M61" s="77">
        <v>129000</v>
      </c>
      <c r="N61" s="77">
        <v>110000</v>
      </c>
      <c r="O61" s="85">
        <v>10000</v>
      </c>
      <c r="P61" s="83">
        <v>140000</v>
      </c>
      <c r="Q61" s="82">
        <v>140000</v>
      </c>
      <c r="R61" s="290"/>
      <c r="S61" s="215"/>
      <c r="T61" s="198"/>
      <c r="U61" s="198"/>
      <c r="V61" s="3"/>
    </row>
    <row r="62" spans="1:22" ht="14.1" customHeight="1">
      <c r="A62" s="276"/>
      <c r="B62" s="259"/>
      <c r="C62" s="236"/>
      <c r="D62" s="238"/>
      <c r="E62" s="234"/>
      <c r="F62" s="286"/>
      <c r="G62" s="109" t="s">
        <v>64</v>
      </c>
      <c r="H62" s="110">
        <v>218000</v>
      </c>
      <c r="I62" s="77">
        <v>218000</v>
      </c>
      <c r="J62" s="77">
        <v>136700</v>
      </c>
      <c r="K62" s="111">
        <v>0</v>
      </c>
      <c r="L62" s="110">
        <v>199500</v>
      </c>
      <c r="M62" s="77">
        <v>199500</v>
      </c>
      <c r="N62" s="77">
        <v>157000</v>
      </c>
      <c r="O62" s="111">
        <v>0</v>
      </c>
      <c r="P62" s="83">
        <v>202902</v>
      </c>
      <c r="Q62" s="82">
        <v>206283</v>
      </c>
      <c r="R62" s="290"/>
      <c r="S62" s="215"/>
      <c r="T62" s="198"/>
      <c r="U62" s="198"/>
      <c r="V62" s="3"/>
    </row>
    <row r="63" spans="1:22" ht="14.1" customHeight="1">
      <c r="A63" s="276"/>
      <c r="B63" s="259"/>
      <c r="C63" s="236"/>
      <c r="D63" s="238"/>
      <c r="E63" s="234"/>
      <c r="F63" s="286"/>
      <c r="G63" s="109" t="s">
        <v>31</v>
      </c>
      <c r="H63" s="52">
        <v>1082100</v>
      </c>
      <c r="I63" s="77">
        <v>1072100</v>
      </c>
      <c r="J63" s="77">
        <v>594600</v>
      </c>
      <c r="K63" s="111">
        <v>10000</v>
      </c>
      <c r="L63" s="52">
        <v>1033000</v>
      </c>
      <c r="M63" s="77">
        <v>1023000</v>
      </c>
      <c r="N63" s="77">
        <v>660000</v>
      </c>
      <c r="O63" s="111">
        <v>10000</v>
      </c>
      <c r="P63" s="83">
        <v>1034000</v>
      </c>
      <c r="Q63" s="82">
        <v>1035000</v>
      </c>
      <c r="R63" s="290"/>
      <c r="S63" s="215"/>
      <c r="T63" s="198"/>
      <c r="U63" s="198"/>
      <c r="V63" s="3"/>
    </row>
    <row r="64" spans="1:22" ht="14.1" customHeight="1">
      <c r="A64" s="276"/>
      <c r="B64" s="259"/>
      <c r="C64" s="236"/>
      <c r="D64" s="238"/>
      <c r="E64" s="234"/>
      <c r="F64" s="286"/>
      <c r="G64" s="109" t="s">
        <v>80</v>
      </c>
      <c r="H64" s="52">
        <v>0</v>
      </c>
      <c r="I64" s="77">
        <v>0</v>
      </c>
      <c r="J64" s="77">
        <v>0</v>
      </c>
      <c r="K64" s="52">
        <v>0</v>
      </c>
      <c r="L64" s="52">
        <v>0</v>
      </c>
      <c r="M64" s="77">
        <v>0</v>
      </c>
      <c r="N64" s="77">
        <v>0</v>
      </c>
      <c r="O64" s="52">
        <v>0</v>
      </c>
      <c r="P64" s="83">
        <v>0</v>
      </c>
      <c r="Q64" s="82">
        <v>0</v>
      </c>
      <c r="R64" s="290"/>
      <c r="S64" s="215"/>
      <c r="T64" s="198"/>
      <c r="U64" s="198"/>
      <c r="V64" s="3"/>
    </row>
    <row r="65" spans="1:22" ht="14.1" customHeight="1">
      <c r="A65" s="276"/>
      <c r="B65" s="259"/>
      <c r="C65" s="236"/>
      <c r="D65" s="238"/>
      <c r="E65" s="234"/>
      <c r="F65" s="286"/>
      <c r="G65" s="54" t="s">
        <v>13</v>
      </c>
      <c r="H65" s="162">
        <f>+H60+H61+H62+H63+H64</f>
        <v>1566100</v>
      </c>
      <c r="I65" s="162">
        <f t="shared" ref="I65:Q65" si="17">+I60+I61+I62+I63+I64</f>
        <v>1548700</v>
      </c>
      <c r="J65" s="162">
        <f t="shared" si="17"/>
        <v>926700</v>
      </c>
      <c r="K65" s="162">
        <f t="shared" si="17"/>
        <v>17400</v>
      </c>
      <c r="L65" s="162">
        <f t="shared" si="17"/>
        <v>1497500</v>
      </c>
      <c r="M65" s="162">
        <f t="shared" si="17"/>
        <v>1477500</v>
      </c>
      <c r="N65" s="162">
        <f t="shared" si="17"/>
        <v>1037000</v>
      </c>
      <c r="O65" s="162">
        <f t="shared" si="17"/>
        <v>20000</v>
      </c>
      <c r="P65" s="162">
        <f t="shared" si="17"/>
        <v>1502902</v>
      </c>
      <c r="Q65" s="162">
        <f t="shared" si="17"/>
        <v>1507283</v>
      </c>
      <c r="R65" s="290"/>
      <c r="S65" s="216"/>
      <c r="T65" s="206"/>
      <c r="U65" s="206"/>
      <c r="V65" s="3"/>
    </row>
    <row r="66" spans="1:22" ht="14.1" customHeight="1">
      <c r="A66" s="276" t="s">
        <v>19</v>
      </c>
      <c r="B66" s="259" t="s">
        <v>20</v>
      </c>
      <c r="C66" s="236" t="s">
        <v>22</v>
      </c>
      <c r="D66" s="238" t="s">
        <v>135</v>
      </c>
      <c r="E66" s="234" t="s">
        <v>38</v>
      </c>
      <c r="F66" s="286" t="s">
        <v>50</v>
      </c>
      <c r="G66" s="112" t="s">
        <v>18</v>
      </c>
      <c r="H66" s="113">
        <v>381600</v>
      </c>
      <c r="I66" s="113">
        <v>381600</v>
      </c>
      <c r="J66" s="79">
        <v>334800</v>
      </c>
      <c r="K66" s="85">
        <v>0</v>
      </c>
      <c r="L66" s="113">
        <v>419800</v>
      </c>
      <c r="M66" s="52">
        <v>419800</v>
      </c>
      <c r="N66" s="79">
        <v>368300</v>
      </c>
      <c r="O66" s="85">
        <v>0</v>
      </c>
      <c r="P66" s="83">
        <v>461800</v>
      </c>
      <c r="Q66" s="82">
        <v>507900</v>
      </c>
      <c r="R66" s="367" t="s">
        <v>58</v>
      </c>
      <c r="S66" s="207">
        <v>100</v>
      </c>
      <c r="T66" s="195">
        <v>100</v>
      </c>
      <c r="U66" s="195">
        <v>110</v>
      </c>
      <c r="V66" s="3"/>
    </row>
    <row r="67" spans="1:22" ht="14.1" customHeight="1">
      <c r="A67" s="276"/>
      <c r="B67" s="259"/>
      <c r="C67" s="236"/>
      <c r="D67" s="238"/>
      <c r="E67" s="234"/>
      <c r="F67" s="286"/>
      <c r="G67" s="112" t="s">
        <v>31</v>
      </c>
      <c r="H67" s="52">
        <v>36100</v>
      </c>
      <c r="I67" s="77">
        <v>36100</v>
      </c>
      <c r="J67" s="77">
        <v>7800</v>
      </c>
      <c r="K67" s="114">
        <v>0</v>
      </c>
      <c r="L67" s="52">
        <v>38000</v>
      </c>
      <c r="M67" s="77">
        <v>38000</v>
      </c>
      <c r="N67" s="77">
        <v>8600</v>
      </c>
      <c r="O67" s="114">
        <v>0</v>
      </c>
      <c r="P67" s="83">
        <v>40000</v>
      </c>
      <c r="Q67" s="82">
        <v>40000</v>
      </c>
      <c r="R67" s="367"/>
      <c r="S67" s="210"/>
      <c r="T67" s="196"/>
      <c r="U67" s="196"/>
      <c r="V67" s="3"/>
    </row>
    <row r="68" spans="1:22" ht="21" customHeight="1">
      <c r="A68" s="276"/>
      <c r="B68" s="259"/>
      <c r="C68" s="236"/>
      <c r="D68" s="238"/>
      <c r="E68" s="234"/>
      <c r="F68" s="286"/>
      <c r="G68" s="54" t="s">
        <v>13</v>
      </c>
      <c r="H68" s="163">
        <f>+H66+H67</f>
        <v>417700</v>
      </c>
      <c r="I68" s="163">
        <f t="shared" ref="I68:Q68" si="18">+I66+I67</f>
        <v>417700</v>
      </c>
      <c r="J68" s="163">
        <f t="shared" si="18"/>
        <v>342600</v>
      </c>
      <c r="K68" s="163">
        <f t="shared" si="18"/>
        <v>0</v>
      </c>
      <c r="L68" s="163">
        <f t="shared" si="18"/>
        <v>457800</v>
      </c>
      <c r="M68" s="163">
        <f t="shared" si="18"/>
        <v>457800</v>
      </c>
      <c r="N68" s="163">
        <f t="shared" si="18"/>
        <v>376900</v>
      </c>
      <c r="O68" s="163">
        <f t="shared" si="18"/>
        <v>0</v>
      </c>
      <c r="P68" s="163">
        <f t="shared" si="18"/>
        <v>501800</v>
      </c>
      <c r="Q68" s="163">
        <f t="shared" si="18"/>
        <v>547900</v>
      </c>
      <c r="R68" s="367"/>
      <c r="S68" s="208"/>
      <c r="T68" s="197"/>
      <c r="U68" s="197"/>
      <c r="V68" s="3"/>
    </row>
    <row r="69" spans="1:22" ht="13.5" customHeight="1">
      <c r="A69" s="272" t="s">
        <v>19</v>
      </c>
      <c r="B69" s="256" t="s">
        <v>20</v>
      </c>
      <c r="C69" s="220" t="s">
        <v>23</v>
      </c>
      <c r="D69" s="225" t="s">
        <v>101</v>
      </c>
      <c r="E69" s="228" t="s">
        <v>66</v>
      </c>
      <c r="F69" s="229" t="s">
        <v>26</v>
      </c>
      <c r="G69" s="59" t="s">
        <v>64</v>
      </c>
      <c r="H69" s="115">
        <v>90000</v>
      </c>
      <c r="I69" s="79">
        <v>90000</v>
      </c>
      <c r="J69" s="79">
        <v>87900</v>
      </c>
      <c r="K69" s="116">
        <v>0</v>
      </c>
      <c r="L69" s="115">
        <v>99000</v>
      </c>
      <c r="M69" s="79">
        <v>99000</v>
      </c>
      <c r="N69" s="79">
        <v>96700</v>
      </c>
      <c r="O69" s="116">
        <v>0</v>
      </c>
      <c r="P69" s="83">
        <v>108900</v>
      </c>
      <c r="Q69" s="82">
        <v>119800</v>
      </c>
      <c r="R69" s="368" t="s">
        <v>67</v>
      </c>
      <c r="S69" s="207">
        <v>100</v>
      </c>
      <c r="T69" s="195">
        <v>1000</v>
      </c>
      <c r="U69" s="195">
        <v>100</v>
      </c>
      <c r="V69" s="3"/>
    </row>
    <row r="70" spans="1:22" ht="34.5" customHeight="1">
      <c r="A70" s="274"/>
      <c r="B70" s="257"/>
      <c r="C70" s="221"/>
      <c r="D70" s="227"/>
      <c r="E70" s="228"/>
      <c r="F70" s="231"/>
      <c r="G70" s="54" t="s">
        <v>13</v>
      </c>
      <c r="H70" s="163">
        <f>+H69</f>
        <v>90000</v>
      </c>
      <c r="I70" s="163">
        <f t="shared" ref="I70:Q70" si="19">+I69</f>
        <v>90000</v>
      </c>
      <c r="J70" s="163">
        <f t="shared" si="19"/>
        <v>87900</v>
      </c>
      <c r="K70" s="163">
        <f t="shared" si="19"/>
        <v>0</v>
      </c>
      <c r="L70" s="163">
        <f t="shared" si="19"/>
        <v>99000</v>
      </c>
      <c r="M70" s="163">
        <f t="shared" si="19"/>
        <v>99000</v>
      </c>
      <c r="N70" s="163">
        <f t="shared" si="19"/>
        <v>96700</v>
      </c>
      <c r="O70" s="163">
        <f t="shared" si="19"/>
        <v>0</v>
      </c>
      <c r="P70" s="163">
        <f t="shared" si="19"/>
        <v>108900</v>
      </c>
      <c r="Q70" s="163">
        <f t="shared" si="19"/>
        <v>119800</v>
      </c>
      <c r="R70" s="368"/>
      <c r="S70" s="208"/>
      <c r="T70" s="197"/>
      <c r="U70" s="197"/>
      <c r="V70" s="3"/>
    </row>
    <row r="71" spans="1:22" ht="21" customHeight="1">
      <c r="A71" s="272" t="s">
        <v>19</v>
      </c>
      <c r="B71" s="281" t="s">
        <v>20</v>
      </c>
      <c r="C71" s="220" t="s">
        <v>23</v>
      </c>
      <c r="D71" s="225" t="s">
        <v>112</v>
      </c>
      <c r="E71" s="232" t="s">
        <v>142</v>
      </c>
      <c r="F71" s="229" t="s">
        <v>26</v>
      </c>
      <c r="G71" s="59" t="s">
        <v>64</v>
      </c>
      <c r="H71" s="115">
        <v>131700</v>
      </c>
      <c r="I71" s="79">
        <v>131700</v>
      </c>
      <c r="J71" s="79">
        <v>0</v>
      </c>
      <c r="K71" s="116">
        <v>0</v>
      </c>
      <c r="L71" s="115">
        <v>103900</v>
      </c>
      <c r="M71" s="79">
        <v>103900</v>
      </c>
      <c r="N71" s="79">
        <v>0</v>
      </c>
      <c r="O71" s="116">
        <v>0</v>
      </c>
      <c r="P71" s="83">
        <v>103900</v>
      </c>
      <c r="Q71" s="82">
        <v>103900</v>
      </c>
      <c r="R71" s="211" t="s">
        <v>116</v>
      </c>
      <c r="S71" s="207">
        <v>30</v>
      </c>
      <c r="T71" s="195">
        <v>30</v>
      </c>
      <c r="U71" s="195">
        <v>30</v>
      </c>
      <c r="V71" s="3"/>
    </row>
    <row r="72" spans="1:22" ht="34.5" customHeight="1">
      <c r="A72" s="274"/>
      <c r="B72" s="282"/>
      <c r="C72" s="221"/>
      <c r="D72" s="227"/>
      <c r="E72" s="233"/>
      <c r="F72" s="231"/>
      <c r="G72" s="54" t="s">
        <v>13</v>
      </c>
      <c r="H72" s="163">
        <f>+H71</f>
        <v>131700</v>
      </c>
      <c r="I72" s="163">
        <f t="shared" ref="I72:Q72" si="20">+I71</f>
        <v>131700</v>
      </c>
      <c r="J72" s="163">
        <f t="shared" si="20"/>
        <v>0</v>
      </c>
      <c r="K72" s="163">
        <f t="shared" si="20"/>
        <v>0</v>
      </c>
      <c r="L72" s="163">
        <f t="shared" si="20"/>
        <v>103900</v>
      </c>
      <c r="M72" s="163">
        <f t="shared" si="20"/>
        <v>103900</v>
      </c>
      <c r="N72" s="163">
        <f t="shared" si="20"/>
        <v>0</v>
      </c>
      <c r="O72" s="163">
        <f t="shared" si="20"/>
        <v>0</v>
      </c>
      <c r="P72" s="163">
        <f t="shared" si="20"/>
        <v>103900</v>
      </c>
      <c r="Q72" s="163">
        <f t="shared" si="20"/>
        <v>103900</v>
      </c>
      <c r="R72" s="213"/>
      <c r="S72" s="208"/>
      <c r="T72" s="197"/>
      <c r="U72" s="197"/>
      <c r="V72" s="3"/>
    </row>
    <row r="73" spans="1:22" ht="18" customHeight="1">
      <c r="A73" s="70"/>
      <c r="B73" s="71"/>
      <c r="C73" s="220"/>
      <c r="D73" s="225" t="s">
        <v>102</v>
      </c>
      <c r="E73" s="228" t="s">
        <v>32</v>
      </c>
      <c r="F73" s="229" t="s">
        <v>26</v>
      </c>
      <c r="G73" s="59" t="s">
        <v>17</v>
      </c>
      <c r="H73" s="115">
        <v>1773</v>
      </c>
      <c r="I73" s="79">
        <v>1773</v>
      </c>
      <c r="J73" s="79">
        <v>0</v>
      </c>
      <c r="K73" s="116">
        <v>0</v>
      </c>
      <c r="L73" s="115">
        <v>1800</v>
      </c>
      <c r="M73" s="79">
        <v>1800</v>
      </c>
      <c r="N73" s="79">
        <v>0</v>
      </c>
      <c r="O73" s="116">
        <v>0</v>
      </c>
      <c r="P73" s="83">
        <v>1950</v>
      </c>
      <c r="Q73" s="82">
        <v>2100</v>
      </c>
      <c r="R73" s="211" t="s">
        <v>131</v>
      </c>
      <c r="S73" s="207">
        <v>3000</v>
      </c>
      <c r="T73" s="195">
        <v>3000</v>
      </c>
      <c r="U73" s="195">
        <v>3000</v>
      </c>
      <c r="V73" s="3"/>
    </row>
    <row r="74" spans="1:22" ht="18" customHeight="1">
      <c r="A74" s="70"/>
      <c r="B74" s="71"/>
      <c r="C74" s="224"/>
      <c r="D74" s="226"/>
      <c r="E74" s="228"/>
      <c r="F74" s="230"/>
      <c r="G74" s="59" t="s">
        <v>111</v>
      </c>
      <c r="H74" s="115">
        <v>10045</v>
      </c>
      <c r="I74" s="79">
        <v>10045</v>
      </c>
      <c r="J74" s="79">
        <v>0</v>
      </c>
      <c r="K74" s="117">
        <v>0</v>
      </c>
      <c r="L74" s="115">
        <v>10200</v>
      </c>
      <c r="M74" s="117">
        <v>10200</v>
      </c>
      <c r="N74" s="79">
        <v>0</v>
      </c>
      <c r="O74" s="117">
        <v>0</v>
      </c>
      <c r="P74" s="117">
        <v>11050</v>
      </c>
      <c r="Q74" s="118">
        <v>11900</v>
      </c>
      <c r="R74" s="212"/>
      <c r="S74" s="210"/>
      <c r="T74" s="196"/>
      <c r="U74" s="196"/>
      <c r="V74" s="3"/>
    </row>
    <row r="75" spans="1:22" ht="24" customHeight="1">
      <c r="A75" s="70"/>
      <c r="B75" s="71"/>
      <c r="C75" s="221"/>
      <c r="D75" s="227"/>
      <c r="E75" s="228"/>
      <c r="F75" s="231"/>
      <c r="G75" s="54" t="s">
        <v>13</v>
      </c>
      <c r="H75" s="163">
        <f>+H73+H74</f>
        <v>11818</v>
      </c>
      <c r="I75" s="163">
        <f t="shared" ref="I75:Q75" si="21">+I73+I74</f>
        <v>11818</v>
      </c>
      <c r="J75" s="163">
        <f t="shared" si="21"/>
        <v>0</v>
      </c>
      <c r="K75" s="163">
        <f t="shared" si="21"/>
        <v>0</v>
      </c>
      <c r="L75" s="163">
        <f t="shared" si="21"/>
        <v>12000</v>
      </c>
      <c r="M75" s="163">
        <f t="shared" si="21"/>
        <v>12000</v>
      </c>
      <c r="N75" s="163">
        <f t="shared" si="21"/>
        <v>0</v>
      </c>
      <c r="O75" s="163">
        <f t="shared" si="21"/>
        <v>0</v>
      </c>
      <c r="P75" s="163">
        <f t="shared" si="21"/>
        <v>13000</v>
      </c>
      <c r="Q75" s="163">
        <f t="shared" si="21"/>
        <v>14000</v>
      </c>
      <c r="R75" s="213"/>
      <c r="S75" s="208"/>
      <c r="T75" s="197"/>
      <c r="U75" s="197"/>
      <c r="V75" s="3"/>
    </row>
    <row r="76" spans="1:22" ht="13.5" customHeight="1">
      <c r="A76" s="272" t="s">
        <v>19</v>
      </c>
      <c r="B76" s="256" t="s">
        <v>20</v>
      </c>
      <c r="C76" s="220" t="s">
        <v>24</v>
      </c>
      <c r="D76" s="225" t="s">
        <v>98</v>
      </c>
      <c r="E76" s="228" t="s">
        <v>66</v>
      </c>
      <c r="F76" s="229" t="s">
        <v>26</v>
      </c>
      <c r="G76" s="59" t="s">
        <v>64</v>
      </c>
      <c r="H76" s="115">
        <v>2300</v>
      </c>
      <c r="I76" s="79">
        <v>2300</v>
      </c>
      <c r="J76" s="79">
        <v>0</v>
      </c>
      <c r="K76" s="116">
        <v>0</v>
      </c>
      <c r="L76" s="115">
        <v>2900</v>
      </c>
      <c r="M76" s="79">
        <v>2900</v>
      </c>
      <c r="N76" s="79">
        <v>0</v>
      </c>
      <c r="O76" s="116">
        <v>0</v>
      </c>
      <c r="P76" s="83">
        <v>3100</v>
      </c>
      <c r="Q76" s="82">
        <v>3100</v>
      </c>
      <c r="R76" s="368" t="s">
        <v>67</v>
      </c>
      <c r="S76" s="207">
        <v>1000</v>
      </c>
      <c r="T76" s="195">
        <v>100</v>
      </c>
      <c r="U76" s="195">
        <v>100</v>
      </c>
      <c r="V76" s="3"/>
    </row>
    <row r="77" spans="1:22" ht="33.75" customHeight="1">
      <c r="A77" s="274"/>
      <c r="B77" s="257"/>
      <c r="C77" s="221"/>
      <c r="D77" s="227"/>
      <c r="E77" s="228"/>
      <c r="F77" s="231"/>
      <c r="G77" s="54" t="s">
        <v>13</v>
      </c>
      <c r="H77" s="163">
        <v>2300</v>
      </c>
      <c r="I77" s="163">
        <v>2300</v>
      </c>
      <c r="J77" s="163">
        <f t="shared" ref="J77:Q77" si="22">+J76</f>
        <v>0</v>
      </c>
      <c r="K77" s="163">
        <f t="shared" si="22"/>
        <v>0</v>
      </c>
      <c r="L77" s="163">
        <f t="shared" si="22"/>
        <v>2900</v>
      </c>
      <c r="M77" s="163">
        <f t="shared" si="22"/>
        <v>2900</v>
      </c>
      <c r="N77" s="163">
        <f t="shared" si="22"/>
        <v>0</v>
      </c>
      <c r="O77" s="163">
        <f t="shared" si="22"/>
        <v>0</v>
      </c>
      <c r="P77" s="163">
        <f t="shared" si="22"/>
        <v>3100</v>
      </c>
      <c r="Q77" s="163">
        <f t="shared" si="22"/>
        <v>3100</v>
      </c>
      <c r="R77" s="368"/>
      <c r="S77" s="208"/>
      <c r="T77" s="197"/>
      <c r="U77" s="197"/>
      <c r="V77" s="3"/>
    </row>
    <row r="78" spans="1:22" ht="14.1" customHeight="1">
      <c r="A78" s="276" t="s">
        <v>19</v>
      </c>
      <c r="B78" s="259" t="s">
        <v>20</v>
      </c>
      <c r="C78" s="236" t="s">
        <v>25</v>
      </c>
      <c r="D78" s="258" t="s">
        <v>118</v>
      </c>
      <c r="E78" s="234" t="s">
        <v>71</v>
      </c>
      <c r="F78" s="240" t="s">
        <v>52</v>
      </c>
      <c r="G78" s="119" t="s">
        <v>70</v>
      </c>
      <c r="H78" s="110">
        <v>11000</v>
      </c>
      <c r="I78" s="72">
        <v>11000</v>
      </c>
      <c r="J78" s="72">
        <v>7000</v>
      </c>
      <c r="K78" s="111">
        <v>0</v>
      </c>
      <c r="L78" s="110">
        <v>11000</v>
      </c>
      <c r="M78" s="72">
        <v>11000</v>
      </c>
      <c r="N78" s="72">
        <v>7000</v>
      </c>
      <c r="O78" s="111"/>
      <c r="P78" s="82">
        <v>11000</v>
      </c>
      <c r="Q78" s="82">
        <v>11000</v>
      </c>
      <c r="R78" s="211" t="s">
        <v>117</v>
      </c>
      <c r="S78" s="207">
        <v>36</v>
      </c>
      <c r="T78" s="195">
        <v>32</v>
      </c>
      <c r="U78" s="195">
        <v>32</v>
      </c>
      <c r="V78" s="3"/>
    </row>
    <row r="79" spans="1:22" ht="14.1" customHeight="1">
      <c r="A79" s="276"/>
      <c r="B79" s="259"/>
      <c r="C79" s="236"/>
      <c r="D79" s="258"/>
      <c r="E79" s="234"/>
      <c r="F79" s="240"/>
      <c r="G79" s="120" t="s">
        <v>18</v>
      </c>
      <c r="H79" s="121">
        <v>548800</v>
      </c>
      <c r="I79" s="122">
        <v>548800</v>
      </c>
      <c r="J79" s="122">
        <v>485400</v>
      </c>
      <c r="K79" s="123">
        <v>0</v>
      </c>
      <c r="L79" s="121">
        <v>655500</v>
      </c>
      <c r="M79" s="122">
        <v>655500</v>
      </c>
      <c r="N79" s="122">
        <v>546700</v>
      </c>
      <c r="O79" s="123">
        <v>0</v>
      </c>
      <c r="P79" s="104">
        <v>742000</v>
      </c>
      <c r="Q79" s="105">
        <v>716000</v>
      </c>
      <c r="R79" s="212"/>
      <c r="S79" s="210"/>
      <c r="T79" s="196"/>
      <c r="U79" s="196"/>
      <c r="V79" s="3"/>
    </row>
    <row r="80" spans="1:22" ht="14.1" customHeight="1">
      <c r="A80" s="276"/>
      <c r="B80" s="259"/>
      <c r="C80" s="236"/>
      <c r="D80" s="258"/>
      <c r="E80" s="234"/>
      <c r="F80" s="240"/>
      <c r="G80" s="124" t="s">
        <v>80</v>
      </c>
      <c r="H80" s="125">
        <v>0</v>
      </c>
      <c r="I80" s="126">
        <v>0</v>
      </c>
      <c r="J80" s="126">
        <v>0</v>
      </c>
      <c r="K80" s="127">
        <v>0</v>
      </c>
      <c r="L80" s="125">
        <v>0</v>
      </c>
      <c r="M80" s="126">
        <v>0</v>
      </c>
      <c r="N80" s="126">
        <v>0</v>
      </c>
      <c r="O80" s="127">
        <v>0</v>
      </c>
      <c r="P80" s="104">
        <v>0</v>
      </c>
      <c r="Q80" s="105">
        <v>0</v>
      </c>
      <c r="R80" s="212"/>
      <c r="S80" s="210"/>
      <c r="T80" s="196"/>
      <c r="U80" s="196"/>
      <c r="V80" s="3"/>
    </row>
    <row r="81" spans="1:35" ht="14.1" customHeight="1">
      <c r="A81" s="276"/>
      <c r="B81" s="259"/>
      <c r="C81" s="236"/>
      <c r="D81" s="258"/>
      <c r="E81" s="234"/>
      <c r="F81" s="240"/>
      <c r="G81" s="106" t="s">
        <v>31</v>
      </c>
      <c r="H81" s="128">
        <v>500</v>
      </c>
      <c r="I81" s="129">
        <v>500</v>
      </c>
      <c r="J81" s="129">
        <v>0</v>
      </c>
      <c r="K81" s="130">
        <v>0</v>
      </c>
      <c r="L81" s="128">
        <v>500</v>
      </c>
      <c r="M81" s="129">
        <v>500</v>
      </c>
      <c r="N81" s="129">
        <v>0</v>
      </c>
      <c r="O81" s="130">
        <v>0</v>
      </c>
      <c r="P81" s="117">
        <v>500</v>
      </c>
      <c r="Q81" s="118">
        <v>500</v>
      </c>
      <c r="R81" s="212"/>
      <c r="S81" s="210"/>
      <c r="T81" s="196"/>
      <c r="U81" s="196"/>
      <c r="V81" s="3"/>
    </row>
    <row r="82" spans="1:35" ht="14.1" customHeight="1" thickBot="1">
      <c r="A82" s="276"/>
      <c r="B82" s="259"/>
      <c r="C82" s="236"/>
      <c r="D82" s="258"/>
      <c r="E82" s="234"/>
      <c r="F82" s="240"/>
      <c r="G82" s="54" t="s">
        <v>13</v>
      </c>
      <c r="H82" s="164">
        <f>+H78+H79+H80+H81</f>
        <v>560300</v>
      </c>
      <c r="I82" s="164">
        <f t="shared" ref="I82:Q82" si="23">+I78+I79+I80+I81</f>
        <v>560300</v>
      </c>
      <c r="J82" s="164">
        <f t="shared" si="23"/>
        <v>492400</v>
      </c>
      <c r="K82" s="164">
        <f t="shared" si="23"/>
        <v>0</v>
      </c>
      <c r="L82" s="164">
        <f t="shared" si="23"/>
        <v>667000</v>
      </c>
      <c r="M82" s="164">
        <f t="shared" si="23"/>
        <v>667000</v>
      </c>
      <c r="N82" s="164">
        <f t="shared" si="23"/>
        <v>553700</v>
      </c>
      <c r="O82" s="164">
        <f t="shared" si="23"/>
        <v>0</v>
      </c>
      <c r="P82" s="164">
        <f t="shared" si="23"/>
        <v>753500</v>
      </c>
      <c r="Q82" s="165">
        <f t="shared" si="23"/>
        <v>727500</v>
      </c>
      <c r="R82" s="213"/>
      <c r="S82" s="208"/>
      <c r="T82" s="197"/>
      <c r="U82" s="197"/>
      <c r="V82" s="3"/>
    </row>
    <row r="83" spans="1:35" ht="13.5" customHeight="1">
      <c r="A83" s="273" t="s">
        <v>19</v>
      </c>
      <c r="B83" s="279" t="s">
        <v>20</v>
      </c>
      <c r="C83" s="224" t="s">
        <v>26</v>
      </c>
      <c r="D83" s="225" t="s">
        <v>88</v>
      </c>
      <c r="E83" s="263" t="s">
        <v>79</v>
      </c>
      <c r="F83" s="230" t="s">
        <v>52</v>
      </c>
      <c r="G83" s="100" t="s">
        <v>41</v>
      </c>
      <c r="H83" s="101">
        <v>225475</v>
      </c>
      <c r="I83" s="102">
        <v>225475</v>
      </c>
      <c r="J83" s="102">
        <v>0</v>
      </c>
      <c r="K83" s="103">
        <v>0</v>
      </c>
      <c r="L83" s="101">
        <v>224000</v>
      </c>
      <c r="M83" s="102">
        <v>224000</v>
      </c>
      <c r="N83" s="102">
        <v>0</v>
      </c>
      <c r="O83" s="103">
        <v>0</v>
      </c>
      <c r="P83" s="104">
        <v>233988</v>
      </c>
      <c r="Q83" s="105">
        <v>233988</v>
      </c>
      <c r="R83" s="211" t="s">
        <v>119</v>
      </c>
      <c r="S83" s="207">
        <v>450</v>
      </c>
      <c r="T83" s="195">
        <v>500</v>
      </c>
      <c r="U83" s="195">
        <v>550</v>
      </c>
      <c r="V83" s="3"/>
    </row>
    <row r="84" spans="1:35" ht="18" customHeight="1">
      <c r="A84" s="274"/>
      <c r="B84" s="257"/>
      <c r="C84" s="221"/>
      <c r="D84" s="227"/>
      <c r="E84" s="233"/>
      <c r="F84" s="231"/>
      <c r="G84" s="54" t="s">
        <v>13</v>
      </c>
      <c r="H84" s="163">
        <f>+H83</f>
        <v>225475</v>
      </c>
      <c r="I84" s="163">
        <f t="shared" ref="I84:P84" si="24">+I83</f>
        <v>225475</v>
      </c>
      <c r="J84" s="163">
        <f t="shared" si="24"/>
        <v>0</v>
      </c>
      <c r="K84" s="163">
        <f t="shared" si="24"/>
        <v>0</v>
      </c>
      <c r="L84" s="163">
        <f t="shared" si="24"/>
        <v>224000</v>
      </c>
      <c r="M84" s="163">
        <f t="shared" si="24"/>
        <v>224000</v>
      </c>
      <c r="N84" s="163">
        <f t="shared" si="24"/>
        <v>0</v>
      </c>
      <c r="O84" s="163">
        <f t="shared" si="24"/>
        <v>0</v>
      </c>
      <c r="P84" s="163">
        <f t="shared" si="24"/>
        <v>233988</v>
      </c>
      <c r="Q84" s="163">
        <f>+Q83</f>
        <v>233988</v>
      </c>
      <c r="R84" s="213"/>
      <c r="S84" s="208"/>
      <c r="T84" s="197"/>
      <c r="U84" s="197"/>
      <c r="V84" s="3"/>
    </row>
    <row r="85" spans="1:35" ht="18" customHeight="1">
      <c r="A85" s="272" t="s">
        <v>19</v>
      </c>
      <c r="B85" s="281" t="s">
        <v>19</v>
      </c>
      <c r="C85" s="220" t="s">
        <v>23</v>
      </c>
      <c r="D85" s="225" t="s">
        <v>108</v>
      </c>
      <c r="E85" s="232" t="s">
        <v>32</v>
      </c>
      <c r="F85" s="229" t="s">
        <v>26</v>
      </c>
      <c r="G85" s="100" t="s">
        <v>41</v>
      </c>
      <c r="H85" s="79">
        <v>93700</v>
      </c>
      <c r="I85" s="79">
        <v>93700</v>
      </c>
      <c r="J85" s="79">
        <v>0</v>
      </c>
      <c r="K85" s="79">
        <v>0</v>
      </c>
      <c r="L85" s="79">
        <v>96000</v>
      </c>
      <c r="M85" s="79">
        <v>96000</v>
      </c>
      <c r="N85" s="79">
        <v>0</v>
      </c>
      <c r="O85" s="79">
        <v>0</v>
      </c>
      <c r="P85" s="79">
        <v>101000</v>
      </c>
      <c r="Q85" s="131">
        <v>101000</v>
      </c>
      <c r="R85" s="211" t="s">
        <v>131</v>
      </c>
      <c r="S85" s="207">
        <v>580</v>
      </c>
      <c r="T85" s="195">
        <v>600</v>
      </c>
      <c r="U85" s="195">
        <v>620</v>
      </c>
      <c r="V85" s="3"/>
    </row>
    <row r="86" spans="1:35" ht="18" customHeight="1">
      <c r="A86" s="274"/>
      <c r="B86" s="282"/>
      <c r="C86" s="221"/>
      <c r="D86" s="227"/>
      <c r="E86" s="233"/>
      <c r="F86" s="231"/>
      <c r="G86" s="54" t="s">
        <v>13</v>
      </c>
      <c r="H86" s="163">
        <f>+H85</f>
        <v>93700</v>
      </c>
      <c r="I86" s="163">
        <f t="shared" ref="I86:Q86" si="25">+I85</f>
        <v>93700</v>
      </c>
      <c r="J86" s="163">
        <f t="shared" si="25"/>
        <v>0</v>
      </c>
      <c r="K86" s="163">
        <f t="shared" si="25"/>
        <v>0</v>
      </c>
      <c r="L86" s="163">
        <v>96000</v>
      </c>
      <c r="M86" s="163">
        <f>M85</f>
        <v>96000</v>
      </c>
      <c r="N86" s="163">
        <f t="shared" si="25"/>
        <v>0</v>
      </c>
      <c r="O86" s="163">
        <f t="shared" si="25"/>
        <v>0</v>
      </c>
      <c r="P86" s="163">
        <f t="shared" si="25"/>
        <v>101000</v>
      </c>
      <c r="Q86" s="163">
        <f t="shared" si="25"/>
        <v>101000</v>
      </c>
      <c r="R86" s="213"/>
      <c r="S86" s="208"/>
      <c r="T86" s="197"/>
      <c r="U86" s="197"/>
      <c r="V86" s="3"/>
    </row>
    <row r="87" spans="1:35" ht="18" customHeight="1">
      <c r="A87" s="272" t="s">
        <v>19</v>
      </c>
      <c r="B87" s="281" t="s">
        <v>20</v>
      </c>
      <c r="C87" s="220" t="s">
        <v>21</v>
      </c>
      <c r="D87" s="242" t="s">
        <v>138</v>
      </c>
      <c r="E87" s="232" t="s">
        <v>43</v>
      </c>
      <c r="F87" s="229" t="s">
        <v>26</v>
      </c>
      <c r="G87" s="181" t="s">
        <v>18</v>
      </c>
      <c r="H87" s="182">
        <v>0</v>
      </c>
      <c r="I87" s="182">
        <v>0</v>
      </c>
      <c r="J87" s="182">
        <v>0</v>
      </c>
      <c r="K87" s="182">
        <v>0</v>
      </c>
      <c r="L87" s="182">
        <v>20000</v>
      </c>
      <c r="M87" s="182">
        <v>20000</v>
      </c>
      <c r="N87" s="182"/>
      <c r="O87" s="182"/>
      <c r="P87" s="182">
        <v>30000</v>
      </c>
      <c r="Q87" s="182">
        <v>35000</v>
      </c>
      <c r="R87" s="244" t="s">
        <v>139</v>
      </c>
      <c r="S87" s="195">
        <v>10</v>
      </c>
      <c r="T87" s="195">
        <v>10</v>
      </c>
      <c r="U87" s="195">
        <v>10</v>
      </c>
      <c r="V87" s="3"/>
    </row>
    <row r="88" spans="1:35" ht="18" customHeight="1">
      <c r="A88" s="274"/>
      <c r="B88" s="282"/>
      <c r="C88" s="221"/>
      <c r="D88" s="243"/>
      <c r="E88" s="233"/>
      <c r="F88" s="231"/>
      <c r="G88" s="50" t="s">
        <v>13</v>
      </c>
      <c r="H88" s="167"/>
      <c r="I88" s="167"/>
      <c r="J88" s="167"/>
      <c r="K88" s="167"/>
      <c r="L88" s="167">
        <f>+L87</f>
        <v>20000</v>
      </c>
      <c r="M88" s="167">
        <f t="shared" ref="M88:Q88" si="26">+M87</f>
        <v>20000</v>
      </c>
      <c r="N88" s="167">
        <f t="shared" si="26"/>
        <v>0</v>
      </c>
      <c r="O88" s="167">
        <f t="shared" si="26"/>
        <v>0</v>
      </c>
      <c r="P88" s="167">
        <f t="shared" si="26"/>
        <v>30000</v>
      </c>
      <c r="Q88" s="167">
        <f t="shared" si="26"/>
        <v>35000</v>
      </c>
      <c r="R88" s="245"/>
      <c r="S88" s="197"/>
      <c r="T88" s="197"/>
      <c r="U88" s="197"/>
      <c r="V88" s="3"/>
    </row>
    <row r="89" spans="1:35" ht="15.75" customHeight="1">
      <c r="A89" s="276" t="s">
        <v>19</v>
      </c>
      <c r="B89" s="259" t="s">
        <v>19</v>
      </c>
      <c r="C89" s="236" t="s">
        <v>28</v>
      </c>
      <c r="D89" s="238" t="s">
        <v>89</v>
      </c>
      <c r="E89" s="234" t="s">
        <v>109</v>
      </c>
      <c r="F89" s="240" t="s">
        <v>26</v>
      </c>
      <c r="G89" s="132" t="s">
        <v>17</v>
      </c>
      <c r="H89" s="110">
        <v>6156</v>
      </c>
      <c r="I89" s="77">
        <v>6156</v>
      </c>
      <c r="J89" s="77">
        <v>0</v>
      </c>
      <c r="K89" s="111">
        <v>0</v>
      </c>
      <c r="L89" s="110">
        <v>8000</v>
      </c>
      <c r="M89" s="77">
        <v>8000</v>
      </c>
      <c r="N89" s="77">
        <v>0</v>
      </c>
      <c r="O89" s="111">
        <v>0</v>
      </c>
      <c r="P89" s="81">
        <v>6156</v>
      </c>
      <c r="Q89" s="47">
        <v>6156</v>
      </c>
      <c r="R89" s="222" t="s">
        <v>131</v>
      </c>
      <c r="S89" s="207">
        <v>3</v>
      </c>
      <c r="T89" s="195">
        <v>3</v>
      </c>
      <c r="U89" s="195">
        <v>3</v>
      </c>
      <c r="V89" s="7"/>
    </row>
    <row r="90" spans="1:35" ht="17.25" customHeight="1" thickBot="1">
      <c r="A90" s="280"/>
      <c r="B90" s="283"/>
      <c r="C90" s="237"/>
      <c r="D90" s="239"/>
      <c r="E90" s="235"/>
      <c r="F90" s="241"/>
      <c r="G90" s="133" t="s">
        <v>13</v>
      </c>
      <c r="H90" s="165">
        <f>+H89</f>
        <v>6156</v>
      </c>
      <c r="I90" s="165">
        <f t="shared" ref="I90:Q90" si="27">+I89</f>
        <v>6156</v>
      </c>
      <c r="J90" s="165">
        <f t="shared" si="27"/>
        <v>0</v>
      </c>
      <c r="K90" s="165">
        <f t="shared" si="27"/>
        <v>0</v>
      </c>
      <c r="L90" s="165">
        <f t="shared" si="27"/>
        <v>8000</v>
      </c>
      <c r="M90" s="165">
        <f t="shared" si="27"/>
        <v>8000</v>
      </c>
      <c r="N90" s="165">
        <f t="shared" si="27"/>
        <v>0</v>
      </c>
      <c r="O90" s="165">
        <f t="shared" si="27"/>
        <v>0</v>
      </c>
      <c r="P90" s="165">
        <f t="shared" si="27"/>
        <v>6156</v>
      </c>
      <c r="Q90" s="165">
        <f t="shared" si="27"/>
        <v>6156</v>
      </c>
      <c r="R90" s="223"/>
      <c r="S90" s="209"/>
      <c r="T90" s="200"/>
      <c r="U90" s="200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</row>
    <row r="91" spans="1:35" ht="16.5" customHeight="1" thickBot="1">
      <c r="A91" s="8" t="s">
        <v>19</v>
      </c>
      <c r="B91" s="9" t="s">
        <v>20</v>
      </c>
      <c r="C91" s="186" t="s">
        <v>14</v>
      </c>
      <c r="D91" s="187"/>
      <c r="E91" s="187"/>
      <c r="F91" s="187"/>
      <c r="G91" s="188"/>
      <c r="H91" s="178">
        <f>+H90+H86+H84+H82+H77+H75+H70+H68+H65+H59+H55</f>
        <v>3383649</v>
      </c>
      <c r="I91" s="178">
        <f t="shared" ref="I91:K91" si="28">+I90+I86+I84+I82+I77+I75+I70+I68+I65+I59+I55</f>
        <v>3366249</v>
      </c>
      <c r="J91" s="178">
        <f t="shared" si="28"/>
        <v>2199100</v>
      </c>
      <c r="K91" s="178">
        <f t="shared" si="28"/>
        <v>17400</v>
      </c>
      <c r="L91" s="178">
        <f>+L90+L86+L84+L82+L77+L75+L70+L68+L65+L59+L55+L88</f>
        <v>3124200</v>
      </c>
      <c r="M91" s="178">
        <f t="shared" ref="M91:Q91" si="29">+M90+M86+M84+M82+M77+M75+M70+M68+M65+M59+M55+M88</f>
        <v>3517400</v>
      </c>
      <c r="N91" s="178">
        <f t="shared" si="29"/>
        <v>2461100</v>
      </c>
      <c r="O91" s="178">
        <f t="shared" si="29"/>
        <v>20000</v>
      </c>
      <c r="P91" s="178">
        <f t="shared" si="29"/>
        <v>3776846</v>
      </c>
      <c r="Q91" s="178">
        <f t="shared" si="29"/>
        <v>3863727</v>
      </c>
      <c r="R91" s="25" t="s">
        <v>30</v>
      </c>
      <c r="S91" s="38" t="s">
        <v>30</v>
      </c>
      <c r="T91" s="38" t="s">
        <v>30</v>
      </c>
      <c r="U91" s="41" t="s">
        <v>30</v>
      </c>
      <c r="V91" s="3"/>
    </row>
    <row r="92" spans="1:35" ht="16.5" customHeight="1" thickBot="1">
      <c r="A92" s="8" t="s">
        <v>19</v>
      </c>
      <c r="B92" s="9" t="s">
        <v>21</v>
      </c>
      <c r="C92" s="264" t="s">
        <v>49</v>
      </c>
      <c r="D92" s="265"/>
      <c r="E92" s="265"/>
      <c r="F92" s="265"/>
      <c r="G92" s="265"/>
      <c r="H92" s="265"/>
      <c r="I92" s="265"/>
      <c r="J92" s="265"/>
      <c r="K92" s="68"/>
      <c r="L92" s="68"/>
      <c r="M92" s="68"/>
      <c r="N92" s="68"/>
      <c r="O92" s="68"/>
      <c r="P92" s="67"/>
      <c r="Q92" s="67"/>
      <c r="R92" s="67"/>
      <c r="S92" s="67"/>
      <c r="T92" s="67"/>
      <c r="U92" s="69"/>
      <c r="V92" s="3"/>
    </row>
    <row r="93" spans="1:35" s="21" customFormat="1" ht="15.75" customHeight="1">
      <c r="A93" s="276" t="s">
        <v>19</v>
      </c>
      <c r="B93" s="266" t="s">
        <v>21</v>
      </c>
      <c r="C93" s="254" t="s">
        <v>20</v>
      </c>
      <c r="D93" s="238" t="s">
        <v>113</v>
      </c>
      <c r="E93" s="234" t="s">
        <v>75</v>
      </c>
      <c r="F93" s="286" t="s">
        <v>26</v>
      </c>
      <c r="G93" s="51" t="s">
        <v>41</v>
      </c>
      <c r="H93" s="113">
        <v>37200</v>
      </c>
      <c r="I93" s="79">
        <v>37200</v>
      </c>
      <c r="J93" s="77">
        <v>0</v>
      </c>
      <c r="K93" s="134">
        <v>0</v>
      </c>
      <c r="L93" s="113">
        <v>50000</v>
      </c>
      <c r="M93" s="79">
        <v>50000</v>
      </c>
      <c r="N93" s="77">
        <v>0</v>
      </c>
      <c r="O93" s="134">
        <v>0</v>
      </c>
      <c r="P93" s="53">
        <v>46000</v>
      </c>
      <c r="Q93" s="53">
        <v>46000</v>
      </c>
      <c r="R93" s="375" t="s">
        <v>39</v>
      </c>
      <c r="S93" s="202">
        <v>30</v>
      </c>
      <c r="T93" s="202">
        <v>30</v>
      </c>
      <c r="U93" s="201">
        <v>30</v>
      </c>
      <c r="V93" s="20"/>
    </row>
    <row r="94" spans="1:35" s="21" customFormat="1" ht="15.75" customHeight="1">
      <c r="A94" s="276"/>
      <c r="B94" s="266"/>
      <c r="C94" s="254"/>
      <c r="D94" s="238"/>
      <c r="E94" s="234"/>
      <c r="F94" s="286"/>
      <c r="G94" s="51" t="s">
        <v>80</v>
      </c>
      <c r="H94" s="113">
        <v>0</v>
      </c>
      <c r="I94" s="79">
        <v>0</v>
      </c>
      <c r="J94" s="77">
        <v>0</v>
      </c>
      <c r="K94" s="52">
        <v>0</v>
      </c>
      <c r="L94" s="113">
        <v>0</v>
      </c>
      <c r="M94" s="79">
        <v>0</v>
      </c>
      <c r="N94" s="77">
        <v>0</v>
      </c>
      <c r="O94" s="52">
        <v>0</v>
      </c>
      <c r="P94" s="82">
        <v>0</v>
      </c>
      <c r="Q94" s="82">
        <v>0</v>
      </c>
      <c r="R94" s="375"/>
      <c r="S94" s="203"/>
      <c r="T94" s="203"/>
      <c r="U94" s="196"/>
      <c r="V94" s="20"/>
    </row>
    <row r="95" spans="1:35" ht="29.25" customHeight="1">
      <c r="A95" s="276"/>
      <c r="B95" s="266"/>
      <c r="C95" s="254"/>
      <c r="D95" s="238"/>
      <c r="E95" s="234"/>
      <c r="F95" s="286"/>
      <c r="G95" s="50" t="s">
        <v>13</v>
      </c>
      <c r="H95" s="151">
        <f>+H93+H94</f>
        <v>37200</v>
      </c>
      <c r="I95" s="151">
        <f t="shared" ref="I95:Q95" si="30">+I93+I94</f>
        <v>37200</v>
      </c>
      <c r="J95" s="151">
        <f t="shared" si="30"/>
        <v>0</v>
      </c>
      <c r="K95" s="151">
        <f t="shared" si="30"/>
        <v>0</v>
      </c>
      <c r="L95" s="151">
        <f t="shared" si="30"/>
        <v>50000</v>
      </c>
      <c r="M95" s="151">
        <f t="shared" si="30"/>
        <v>50000</v>
      </c>
      <c r="N95" s="151">
        <f t="shared" si="30"/>
        <v>0</v>
      </c>
      <c r="O95" s="151">
        <f t="shared" si="30"/>
        <v>0</v>
      </c>
      <c r="P95" s="151">
        <f t="shared" si="30"/>
        <v>46000</v>
      </c>
      <c r="Q95" s="151">
        <f t="shared" si="30"/>
        <v>46000</v>
      </c>
      <c r="R95" s="375"/>
      <c r="S95" s="204"/>
      <c r="T95" s="204"/>
      <c r="U95" s="197"/>
      <c r="V95" s="3"/>
    </row>
    <row r="96" spans="1:35" ht="16.5" customHeight="1">
      <c r="A96" s="272" t="s">
        <v>19</v>
      </c>
      <c r="B96" s="249" t="s">
        <v>21</v>
      </c>
      <c r="C96" s="378" t="s">
        <v>23</v>
      </c>
      <c r="D96" s="260" t="s">
        <v>99</v>
      </c>
      <c r="E96" s="246" t="s">
        <v>33</v>
      </c>
      <c r="F96" s="229" t="s">
        <v>26</v>
      </c>
      <c r="G96" s="88" t="s">
        <v>18</v>
      </c>
      <c r="H96" s="113">
        <v>44500</v>
      </c>
      <c r="I96" s="79">
        <v>44500</v>
      </c>
      <c r="J96" s="79">
        <v>0</v>
      </c>
      <c r="K96" s="86">
        <v>0</v>
      </c>
      <c r="L96" s="113">
        <v>40000</v>
      </c>
      <c r="M96" s="79">
        <v>40000</v>
      </c>
      <c r="N96" s="79">
        <v>0</v>
      </c>
      <c r="O96" s="86">
        <v>0</v>
      </c>
      <c r="P96" s="53">
        <v>73000</v>
      </c>
      <c r="Q96" s="53">
        <v>73000</v>
      </c>
      <c r="R96" s="292" t="s">
        <v>77</v>
      </c>
      <c r="S96" s="195">
        <v>15</v>
      </c>
      <c r="T96" s="195">
        <v>15</v>
      </c>
      <c r="U96" s="195">
        <v>15</v>
      </c>
      <c r="V96" s="3"/>
    </row>
    <row r="97" spans="1:26" ht="16.5" customHeight="1">
      <c r="A97" s="273"/>
      <c r="B97" s="250"/>
      <c r="C97" s="379"/>
      <c r="D97" s="261"/>
      <c r="E97" s="247"/>
      <c r="F97" s="230"/>
      <c r="G97" s="88" t="s">
        <v>80</v>
      </c>
      <c r="H97" s="113">
        <v>0</v>
      </c>
      <c r="I97" s="79">
        <v>0</v>
      </c>
      <c r="J97" s="79">
        <v>0</v>
      </c>
      <c r="K97" s="83">
        <v>0</v>
      </c>
      <c r="L97" s="113">
        <v>0</v>
      </c>
      <c r="M97" s="79">
        <v>0</v>
      </c>
      <c r="N97" s="79">
        <v>0</v>
      </c>
      <c r="O97" s="83">
        <v>0</v>
      </c>
      <c r="P97" s="82">
        <v>0</v>
      </c>
      <c r="Q97" s="82">
        <v>0</v>
      </c>
      <c r="R97" s="293"/>
      <c r="S97" s="196"/>
      <c r="T97" s="196"/>
      <c r="U97" s="196"/>
      <c r="V97" s="3"/>
    </row>
    <row r="98" spans="1:26" ht="18.75" customHeight="1">
      <c r="A98" s="274"/>
      <c r="B98" s="251"/>
      <c r="C98" s="380"/>
      <c r="D98" s="262"/>
      <c r="E98" s="248"/>
      <c r="F98" s="231"/>
      <c r="G98" s="50" t="s">
        <v>13</v>
      </c>
      <c r="H98" s="151">
        <f>+H96+H97</f>
        <v>44500</v>
      </c>
      <c r="I98" s="151">
        <f t="shared" ref="I98:Q98" si="31">+I96+I97</f>
        <v>44500</v>
      </c>
      <c r="J98" s="151">
        <f t="shared" si="31"/>
        <v>0</v>
      </c>
      <c r="K98" s="151">
        <f t="shared" si="31"/>
        <v>0</v>
      </c>
      <c r="L98" s="151">
        <f t="shared" si="31"/>
        <v>40000</v>
      </c>
      <c r="M98" s="151">
        <f t="shared" si="31"/>
        <v>40000</v>
      </c>
      <c r="N98" s="151">
        <f t="shared" si="31"/>
        <v>0</v>
      </c>
      <c r="O98" s="151">
        <f t="shared" si="31"/>
        <v>0</v>
      </c>
      <c r="P98" s="151">
        <f t="shared" si="31"/>
        <v>73000</v>
      </c>
      <c r="Q98" s="151">
        <f t="shared" si="31"/>
        <v>73000</v>
      </c>
      <c r="R98" s="294"/>
      <c r="S98" s="197"/>
      <c r="T98" s="197"/>
      <c r="U98" s="197"/>
      <c r="V98" s="3"/>
    </row>
    <row r="99" spans="1:26" ht="14.25" customHeight="1">
      <c r="A99" s="276" t="s">
        <v>19</v>
      </c>
      <c r="B99" s="266" t="s">
        <v>21</v>
      </c>
      <c r="C99" s="254" t="s">
        <v>21</v>
      </c>
      <c r="D99" s="238" t="s">
        <v>100</v>
      </c>
      <c r="E99" s="234" t="s">
        <v>76</v>
      </c>
      <c r="F99" s="286" t="s">
        <v>26</v>
      </c>
      <c r="G99" s="88" t="s">
        <v>18</v>
      </c>
      <c r="H99" s="113">
        <v>26740</v>
      </c>
      <c r="I99" s="79">
        <v>26740</v>
      </c>
      <c r="J99" s="80">
        <v>0</v>
      </c>
      <c r="K99" s="135">
        <v>0</v>
      </c>
      <c r="L99" s="113">
        <v>31500</v>
      </c>
      <c r="M99" s="79">
        <v>31500</v>
      </c>
      <c r="N99" s="80">
        <v>0</v>
      </c>
      <c r="O99" s="135">
        <v>0</v>
      </c>
      <c r="P99" s="53">
        <v>28000</v>
      </c>
      <c r="Q99" s="53">
        <v>28000</v>
      </c>
      <c r="R99" s="375" t="s">
        <v>57</v>
      </c>
      <c r="S99" s="205">
        <v>9</v>
      </c>
      <c r="T99" s="205">
        <v>10</v>
      </c>
      <c r="U99" s="205">
        <v>10</v>
      </c>
      <c r="V99" s="3"/>
    </row>
    <row r="100" spans="1:26" ht="14.25" customHeight="1">
      <c r="A100" s="272"/>
      <c r="B100" s="249"/>
      <c r="C100" s="269"/>
      <c r="D100" s="225"/>
      <c r="E100" s="246"/>
      <c r="F100" s="229"/>
      <c r="G100" s="62" t="s">
        <v>17</v>
      </c>
      <c r="H100" s="136">
        <v>71349</v>
      </c>
      <c r="I100" s="137">
        <v>71349</v>
      </c>
      <c r="J100" s="64">
        <v>0</v>
      </c>
      <c r="K100" s="138">
        <v>333</v>
      </c>
      <c r="L100" s="136">
        <v>77339</v>
      </c>
      <c r="M100" s="137">
        <v>77339</v>
      </c>
      <c r="N100" s="64">
        <v>0</v>
      </c>
      <c r="O100" s="138">
        <v>0</v>
      </c>
      <c r="P100" s="118">
        <v>79000</v>
      </c>
      <c r="Q100" s="118">
        <v>79000</v>
      </c>
      <c r="R100" s="292"/>
      <c r="S100" s="198"/>
      <c r="T100" s="198"/>
      <c r="U100" s="198"/>
      <c r="V100" s="3"/>
    </row>
    <row r="101" spans="1:26" ht="10.5" customHeight="1">
      <c r="A101" s="276"/>
      <c r="B101" s="266"/>
      <c r="C101" s="254"/>
      <c r="D101" s="238"/>
      <c r="E101" s="234"/>
      <c r="F101" s="286"/>
      <c r="G101" s="50" t="s">
        <v>13</v>
      </c>
      <c r="H101" s="151">
        <f>+H99+H100</f>
        <v>98089</v>
      </c>
      <c r="I101" s="151">
        <f t="shared" ref="I101:Q101" si="32">+I99+I100</f>
        <v>98089</v>
      </c>
      <c r="J101" s="151">
        <f t="shared" si="32"/>
        <v>0</v>
      </c>
      <c r="K101" s="151">
        <f t="shared" si="32"/>
        <v>333</v>
      </c>
      <c r="L101" s="151">
        <f t="shared" si="32"/>
        <v>108839</v>
      </c>
      <c r="M101" s="151">
        <f t="shared" si="32"/>
        <v>108839</v>
      </c>
      <c r="N101" s="151">
        <f t="shared" si="32"/>
        <v>0</v>
      </c>
      <c r="O101" s="151">
        <f t="shared" si="32"/>
        <v>0</v>
      </c>
      <c r="P101" s="151">
        <f t="shared" si="32"/>
        <v>107000</v>
      </c>
      <c r="Q101" s="151">
        <f t="shared" si="32"/>
        <v>107000</v>
      </c>
      <c r="R101" s="375"/>
      <c r="S101" s="206"/>
      <c r="T101" s="206"/>
      <c r="U101" s="206"/>
      <c r="V101" s="3"/>
    </row>
    <row r="102" spans="1:26" ht="10.5" customHeight="1">
      <c r="A102" s="284" t="s">
        <v>19</v>
      </c>
      <c r="B102" s="249" t="s">
        <v>21</v>
      </c>
      <c r="C102" s="269" t="s">
        <v>24</v>
      </c>
      <c r="D102" s="242" t="s">
        <v>140</v>
      </c>
      <c r="E102" s="246" t="s">
        <v>32</v>
      </c>
      <c r="F102" s="229" t="s">
        <v>26</v>
      </c>
      <c r="G102" s="183" t="s">
        <v>18</v>
      </c>
      <c r="H102" s="184">
        <v>13000</v>
      </c>
      <c r="I102" s="185">
        <v>13000</v>
      </c>
      <c r="J102" s="185"/>
      <c r="K102" s="180"/>
      <c r="L102" s="184">
        <v>15000</v>
      </c>
      <c r="M102" s="185">
        <v>15000</v>
      </c>
      <c r="N102" s="185"/>
      <c r="O102" s="180"/>
      <c r="P102" s="179">
        <v>20000</v>
      </c>
      <c r="Q102" s="179">
        <v>20000</v>
      </c>
      <c r="R102" s="384" t="s">
        <v>141</v>
      </c>
      <c r="S102" s="205">
        <v>45000</v>
      </c>
      <c r="T102" s="388">
        <v>50000</v>
      </c>
      <c r="U102" s="205">
        <v>50000</v>
      </c>
      <c r="V102" s="3"/>
    </row>
    <row r="103" spans="1:26" ht="10.5" customHeight="1">
      <c r="A103" s="285"/>
      <c r="B103" s="251"/>
      <c r="C103" s="253"/>
      <c r="D103" s="243"/>
      <c r="E103" s="248"/>
      <c r="F103" s="231"/>
      <c r="G103" s="50" t="s">
        <v>13</v>
      </c>
      <c r="H103" s="169">
        <f>+H102</f>
        <v>13000</v>
      </c>
      <c r="I103" s="169">
        <f t="shared" ref="I103:Q103" si="33">+I102</f>
        <v>13000</v>
      </c>
      <c r="J103" s="169">
        <f t="shared" si="33"/>
        <v>0</v>
      </c>
      <c r="K103" s="169">
        <f t="shared" si="33"/>
        <v>0</v>
      </c>
      <c r="L103" s="169">
        <f t="shared" si="33"/>
        <v>15000</v>
      </c>
      <c r="M103" s="169">
        <f t="shared" si="33"/>
        <v>15000</v>
      </c>
      <c r="N103" s="169">
        <f t="shared" si="33"/>
        <v>0</v>
      </c>
      <c r="O103" s="169">
        <f t="shared" si="33"/>
        <v>0</v>
      </c>
      <c r="P103" s="169">
        <f t="shared" si="33"/>
        <v>20000</v>
      </c>
      <c r="Q103" s="169">
        <f t="shared" si="33"/>
        <v>20000</v>
      </c>
      <c r="R103" s="385"/>
      <c r="S103" s="206"/>
      <c r="T103" s="389"/>
      <c r="U103" s="206"/>
      <c r="V103" s="3"/>
    </row>
    <row r="104" spans="1:26" ht="12.75" customHeight="1">
      <c r="A104" s="284" t="s">
        <v>19</v>
      </c>
      <c r="B104" s="249" t="s">
        <v>21</v>
      </c>
      <c r="C104" s="269" t="s">
        <v>21</v>
      </c>
      <c r="D104" s="225" t="s">
        <v>114</v>
      </c>
      <c r="E104" s="246" t="s">
        <v>76</v>
      </c>
      <c r="F104" s="229" t="s">
        <v>26</v>
      </c>
      <c r="G104" s="62" t="s">
        <v>17</v>
      </c>
      <c r="H104" s="136">
        <v>3301</v>
      </c>
      <c r="I104" s="137">
        <v>3301</v>
      </c>
      <c r="J104" s="64">
        <v>0</v>
      </c>
      <c r="K104" s="138">
        <v>0</v>
      </c>
      <c r="L104" s="136">
        <v>3595</v>
      </c>
      <c r="M104" s="137">
        <v>3595</v>
      </c>
      <c r="N104" s="64">
        <v>0</v>
      </c>
      <c r="O104" s="138">
        <v>0</v>
      </c>
      <c r="P104" s="118">
        <v>3800</v>
      </c>
      <c r="Q104" s="118">
        <v>3800</v>
      </c>
      <c r="R104" s="373" t="s">
        <v>120</v>
      </c>
      <c r="S104" s="386">
        <v>11</v>
      </c>
      <c r="T104" s="386">
        <v>11</v>
      </c>
      <c r="U104" s="386">
        <v>13</v>
      </c>
      <c r="V104" s="3"/>
    </row>
    <row r="105" spans="1:26" ht="38.25" customHeight="1" thickBot="1">
      <c r="A105" s="285"/>
      <c r="B105" s="251"/>
      <c r="C105" s="270"/>
      <c r="D105" s="271"/>
      <c r="E105" s="372"/>
      <c r="F105" s="369"/>
      <c r="G105" s="139" t="s">
        <v>13</v>
      </c>
      <c r="H105" s="166">
        <f>+H104</f>
        <v>3301</v>
      </c>
      <c r="I105" s="166">
        <f t="shared" ref="I105:Q105" si="34">+I104</f>
        <v>3301</v>
      </c>
      <c r="J105" s="166">
        <f t="shared" si="34"/>
        <v>0</v>
      </c>
      <c r="K105" s="166">
        <f t="shared" si="34"/>
        <v>0</v>
      </c>
      <c r="L105" s="166">
        <f t="shared" si="34"/>
        <v>3595</v>
      </c>
      <c r="M105" s="166">
        <f t="shared" si="34"/>
        <v>3595</v>
      </c>
      <c r="N105" s="166">
        <f t="shared" si="34"/>
        <v>0</v>
      </c>
      <c r="O105" s="166">
        <f t="shared" si="34"/>
        <v>0</v>
      </c>
      <c r="P105" s="166">
        <f t="shared" si="34"/>
        <v>3800</v>
      </c>
      <c r="Q105" s="166">
        <f t="shared" si="34"/>
        <v>3800</v>
      </c>
      <c r="R105" s="374"/>
      <c r="S105" s="387"/>
      <c r="T105" s="387"/>
      <c r="U105" s="387"/>
      <c r="V105" s="3"/>
    </row>
    <row r="106" spans="1:26" ht="9.75" hidden="1" customHeight="1" thickBot="1">
      <c r="A106" s="273"/>
      <c r="C106" s="267"/>
      <c r="D106" s="383"/>
      <c r="E106" s="382"/>
      <c r="F106" s="381"/>
      <c r="G106" s="60"/>
      <c r="H106" s="56"/>
      <c r="I106" s="57"/>
      <c r="J106" s="58"/>
      <c r="K106" s="49"/>
      <c r="L106" s="56"/>
      <c r="M106" s="57"/>
      <c r="N106" s="58"/>
      <c r="O106" s="49"/>
      <c r="P106" s="61"/>
      <c r="Q106" s="61"/>
      <c r="R106" s="345"/>
      <c r="S106" s="198"/>
      <c r="T106" s="198"/>
      <c r="U106" s="196"/>
      <c r="V106" s="3"/>
    </row>
    <row r="107" spans="1:26" ht="7.5" hidden="1" customHeight="1" thickBot="1">
      <c r="A107" s="273"/>
      <c r="C107" s="250"/>
      <c r="D107" s="226"/>
      <c r="E107" s="247"/>
      <c r="F107" s="230"/>
      <c r="G107" s="62"/>
      <c r="H107" s="63"/>
      <c r="I107" s="64"/>
      <c r="J107" s="64"/>
      <c r="K107" s="65"/>
      <c r="L107" s="63"/>
      <c r="M107" s="64"/>
      <c r="N107" s="64"/>
      <c r="O107" s="65"/>
      <c r="P107" s="53"/>
      <c r="Q107" s="53"/>
      <c r="R107" s="293"/>
      <c r="S107" s="198"/>
      <c r="T107" s="198"/>
      <c r="U107" s="196"/>
      <c r="V107" s="3"/>
    </row>
    <row r="108" spans="1:26" ht="12.75" hidden="1" customHeight="1" thickBot="1">
      <c r="A108" s="277"/>
      <c r="C108" s="268"/>
      <c r="D108" s="271"/>
      <c r="E108" s="372"/>
      <c r="F108" s="369"/>
      <c r="G108" s="66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360"/>
      <c r="S108" s="199"/>
      <c r="T108" s="199"/>
      <c r="U108" s="200"/>
      <c r="V108" s="3"/>
    </row>
    <row r="109" spans="1:26" ht="16.5" customHeight="1" thickBot="1">
      <c r="A109" s="8" t="s">
        <v>19</v>
      </c>
      <c r="B109" s="9" t="s">
        <v>21</v>
      </c>
      <c r="C109" s="186" t="s">
        <v>14</v>
      </c>
      <c r="D109" s="187"/>
      <c r="E109" s="187"/>
      <c r="F109" s="187"/>
      <c r="G109" s="188"/>
      <c r="H109" s="178">
        <f>+H108+H105+H101+H98+H95+H103</f>
        <v>196090</v>
      </c>
      <c r="I109" s="178">
        <f t="shared" ref="I109:Q109" si="35">+I108+I105+I101+I98+I95+I103</f>
        <v>196090</v>
      </c>
      <c r="J109" s="178">
        <f t="shared" si="35"/>
        <v>0</v>
      </c>
      <c r="K109" s="178">
        <f t="shared" si="35"/>
        <v>333</v>
      </c>
      <c r="L109" s="178">
        <f t="shared" si="35"/>
        <v>217434</v>
      </c>
      <c r="M109" s="178">
        <f t="shared" si="35"/>
        <v>217434</v>
      </c>
      <c r="N109" s="178">
        <f t="shared" si="35"/>
        <v>0</v>
      </c>
      <c r="O109" s="178">
        <f t="shared" si="35"/>
        <v>0</v>
      </c>
      <c r="P109" s="178">
        <f t="shared" si="35"/>
        <v>249800</v>
      </c>
      <c r="Q109" s="178">
        <f t="shared" si="35"/>
        <v>249800</v>
      </c>
      <c r="R109" s="38" t="s">
        <v>30</v>
      </c>
      <c r="S109" s="38" t="s">
        <v>30</v>
      </c>
      <c r="T109" s="38" t="s">
        <v>30</v>
      </c>
      <c r="U109" s="41" t="s">
        <v>30</v>
      </c>
      <c r="V109" s="3"/>
    </row>
    <row r="110" spans="1:26" ht="20.25" customHeight="1" thickBot="1">
      <c r="A110" s="8" t="s">
        <v>19</v>
      </c>
      <c r="B110" s="9" t="s">
        <v>22</v>
      </c>
      <c r="C110" s="264" t="s">
        <v>55</v>
      </c>
      <c r="D110" s="265"/>
      <c r="E110" s="265"/>
      <c r="F110" s="265"/>
      <c r="G110" s="265"/>
      <c r="H110" s="265"/>
      <c r="I110" s="265"/>
      <c r="J110" s="265"/>
      <c r="K110" s="265"/>
      <c r="L110" s="265"/>
      <c r="M110" s="67"/>
      <c r="N110" s="67"/>
      <c r="O110" s="67"/>
      <c r="P110" s="67"/>
      <c r="Q110" s="67"/>
      <c r="R110" s="67"/>
      <c r="S110" s="67"/>
      <c r="T110" s="67"/>
      <c r="U110" s="69"/>
      <c r="V110" s="3"/>
      <c r="Z110" s="1">
        <f>SUM(J1011)</f>
        <v>0</v>
      </c>
    </row>
    <row r="111" spans="1:26">
      <c r="A111" s="275" t="s">
        <v>19</v>
      </c>
      <c r="B111" s="278" t="s">
        <v>22</v>
      </c>
      <c r="C111" s="252" t="s">
        <v>19</v>
      </c>
      <c r="D111" s="255" t="s">
        <v>136</v>
      </c>
      <c r="E111" s="353" t="s">
        <v>54</v>
      </c>
      <c r="F111" s="371" t="s">
        <v>26</v>
      </c>
      <c r="G111" s="140" t="s">
        <v>31</v>
      </c>
      <c r="H111" s="141">
        <v>6291</v>
      </c>
      <c r="I111" s="142">
        <v>6291</v>
      </c>
      <c r="J111" s="57">
        <v>0</v>
      </c>
      <c r="K111" s="143">
        <v>0</v>
      </c>
      <c r="L111" s="141">
        <v>3000</v>
      </c>
      <c r="M111" s="142">
        <v>3000</v>
      </c>
      <c r="N111" s="57">
        <v>0</v>
      </c>
      <c r="O111" s="143">
        <v>0</v>
      </c>
      <c r="P111" s="144">
        <v>3000</v>
      </c>
      <c r="Q111" s="92">
        <v>3000</v>
      </c>
      <c r="R111" s="376" t="s">
        <v>53</v>
      </c>
      <c r="S111" s="201">
        <v>22900</v>
      </c>
      <c r="T111" s="201">
        <v>22700</v>
      </c>
      <c r="U111" s="201">
        <v>22500</v>
      </c>
    </row>
    <row r="112" spans="1:26">
      <c r="A112" s="274"/>
      <c r="B112" s="251"/>
      <c r="C112" s="253"/>
      <c r="D112" s="227"/>
      <c r="E112" s="231"/>
      <c r="F112" s="363"/>
      <c r="G112" s="120" t="s">
        <v>81</v>
      </c>
      <c r="H112" s="121">
        <v>0</v>
      </c>
      <c r="I112" s="102">
        <v>0</v>
      </c>
      <c r="J112" s="96">
        <v>0</v>
      </c>
      <c r="K112" s="145">
        <v>0</v>
      </c>
      <c r="L112" s="121">
        <v>0</v>
      </c>
      <c r="M112" s="102">
        <v>0</v>
      </c>
      <c r="N112" s="96">
        <v>0</v>
      </c>
      <c r="O112" s="145">
        <v>0</v>
      </c>
      <c r="P112" s="146">
        <v>0</v>
      </c>
      <c r="Q112" s="98">
        <v>0</v>
      </c>
      <c r="R112" s="297"/>
      <c r="S112" s="196"/>
      <c r="T112" s="196"/>
      <c r="U112" s="196"/>
    </row>
    <row r="113" spans="1:21">
      <c r="A113" s="276"/>
      <c r="B113" s="266"/>
      <c r="C113" s="254"/>
      <c r="D113" s="238"/>
      <c r="E113" s="286"/>
      <c r="F113" s="240"/>
      <c r="G113" s="106" t="s">
        <v>18</v>
      </c>
      <c r="H113" s="113">
        <v>27800</v>
      </c>
      <c r="I113" s="79">
        <v>27800</v>
      </c>
      <c r="J113" s="79">
        <v>27400</v>
      </c>
      <c r="K113" s="85">
        <v>0</v>
      </c>
      <c r="L113" s="113">
        <v>29800</v>
      </c>
      <c r="M113" s="79">
        <v>29800</v>
      </c>
      <c r="N113" s="79">
        <v>29800</v>
      </c>
      <c r="O113" s="85">
        <v>0</v>
      </c>
      <c r="P113" s="78">
        <v>34000</v>
      </c>
      <c r="Q113" s="81">
        <v>37000</v>
      </c>
      <c r="R113" s="377"/>
      <c r="S113" s="196"/>
      <c r="T113" s="196"/>
      <c r="U113" s="196"/>
    </row>
    <row r="114" spans="1:21">
      <c r="A114" s="276"/>
      <c r="B114" s="266"/>
      <c r="C114" s="254"/>
      <c r="D114" s="238"/>
      <c r="E114" s="286"/>
      <c r="F114" s="240"/>
      <c r="G114" s="106" t="s">
        <v>17</v>
      </c>
      <c r="H114" s="147">
        <v>114300</v>
      </c>
      <c r="I114" s="80">
        <v>114300</v>
      </c>
      <c r="J114" s="80">
        <v>61500</v>
      </c>
      <c r="K114" s="148">
        <v>0</v>
      </c>
      <c r="L114" s="147">
        <v>113400</v>
      </c>
      <c r="M114" s="80">
        <v>113400</v>
      </c>
      <c r="N114" s="80">
        <v>61100</v>
      </c>
      <c r="O114" s="148">
        <v>0</v>
      </c>
      <c r="P114" s="78">
        <v>115500</v>
      </c>
      <c r="Q114" s="81">
        <v>118000</v>
      </c>
      <c r="R114" s="377"/>
      <c r="S114" s="196"/>
      <c r="T114" s="196"/>
      <c r="U114" s="196"/>
    </row>
    <row r="115" spans="1:21">
      <c r="A115" s="276"/>
      <c r="B115" s="266"/>
      <c r="C115" s="254"/>
      <c r="D115" s="238"/>
      <c r="E115" s="286"/>
      <c r="F115" s="240"/>
      <c r="G115" s="54" t="s">
        <v>13</v>
      </c>
      <c r="H115" s="151">
        <f>+H111+H112+H113+H114</f>
        <v>148391</v>
      </c>
      <c r="I115" s="151">
        <f t="shared" ref="I115:Q115" si="36">+I111+I112+I113+I114</f>
        <v>148391</v>
      </c>
      <c r="J115" s="151">
        <f t="shared" si="36"/>
        <v>88900</v>
      </c>
      <c r="K115" s="154">
        <f t="shared" si="36"/>
        <v>0</v>
      </c>
      <c r="L115" s="151">
        <f t="shared" si="36"/>
        <v>146200</v>
      </c>
      <c r="M115" s="151">
        <f t="shared" si="36"/>
        <v>146200</v>
      </c>
      <c r="N115" s="151">
        <f t="shared" si="36"/>
        <v>90900</v>
      </c>
      <c r="O115" s="154">
        <f t="shared" si="36"/>
        <v>0</v>
      </c>
      <c r="P115" s="154">
        <f t="shared" si="36"/>
        <v>152500</v>
      </c>
      <c r="Q115" s="155">
        <f t="shared" si="36"/>
        <v>158000</v>
      </c>
      <c r="R115" s="377"/>
      <c r="S115" s="197"/>
      <c r="T115" s="197"/>
      <c r="U115" s="197"/>
    </row>
    <row r="116" spans="1:21" ht="13.5" customHeight="1">
      <c r="A116" s="272" t="s">
        <v>19</v>
      </c>
      <c r="B116" s="249" t="s">
        <v>22</v>
      </c>
      <c r="C116" s="269" t="s">
        <v>20</v>
      </c>
      <c r="D116" s="225" t="s">
        <v>137</v>
      </c>
      <c r="E116" s="229" t="s">
        <v>54</v>
      </c>
      <c r="F116" s="361" t="s">
        <v>26</v>
      </c>
      <c r="G116" s="119" t="s">
        <v>18</v>
      </c>
      <c r="H116" s="147">
        <v>10000</v>
      </c>
      <c r="I116" s="149">
        <v>10000</v>
      </c>
      <c r="J116" s="149">
        <v>0</v>
      </c>
      <c r="K116" s="135">
        <v>0</v>
      </c>
      <c r="L116" s="147">
        <v>0</v>
      </c>
      <c r="M116" s="149">
        <v>0</v>
      </c>
      <c r="N116" s="149">
        <v>0</v>
      </c>
      <c r="O116" s="135">
        <v>0</v>
      </c>
      <c r="P116" s="78">
        <v>0</v>
      </c>
      <c r="Q116" s="81">
        <v>0</v>
      </c>
      <c r="R116" s="295" t="s">
        <v>132</v>
      </c>
      <c r="S116" s="195">
        <v>0</v>
      </c>
      <c r="T116" s="195">
        <v>0</v>
      </c>
      <c r="U116" s="195">
        <v>0</v>
      </c>
    </row>
    <row r="117" spans="1:21">
      <c r="A117" s="273"/>
      <c r="B117" s="250"/>
      <c r="C117" s="364"/>
      <c r="D117" s="226"/>
      <c r="E117" s="230"/>
      <c r="F117" s="362"/>
      <c r="G117" s="109" t="s">
        <v>17</v>
      </c>
      <c r="H117" s="113">
        <v>0</v>
      </c>
      <c r="I117" s="150">
        <v>0</v>
      </c>
      <c r="J117" s="150">
        <v>0</v>
      </c>
      <c r="K117" s="86">
        <v>0</v>
      </c>
      <c r="L117" s="113">
        <v>0</v>
      </c>
      <c r="M117" s="150">
        <v>0</v>
      </c>
      <c r="N117" s="150">
        <v>0</v>
      </c>
      <c r="O117" s="86">
        <v>0</v>
      </c>
      <c r="P117" s="53">
        <v>0</v>
      </c>
      <c r="Q117" s="83">
        <v>0</v>
      </c>
      <c r="R117" s="296"/>
      <c r="S117" s="196"/>
      <c r="T117" s="196"/>
      <c r="U117" s="196"/>
    </row>
    <row r="118" spans="1:21">
      <c r="A118" s="274"/>
      <c r="B118" s="251"/>
      <c r="C118" s="253"/>
      <c r="D118" s="227"/>
      <c r="E118" s="231"/>
      <c r="F118" s="363"/>
      <c r="G118" s="54" t="s">
        <v>13</v>
      </c>
      <c r="H118" s="151">
        <v>10000</v>
      </c>
      <c r="I118" s="152">
        <v>10000</v>
      </c>
      <c r="J118" s="152"/>
      <c r="K118" s="153"/>
      <c r="L118" s="151"/>
      <c r="M118" s="152"/>
      <c r="N118" s="152">
        <v>0</v>
      </c>
      <c r="O118" s="153"/>
      <c r="P118" s="154"/>
      <c r="Q118" s="155"/>
      <c r="R118" s="297"/>
      <c r="S118" s="197"/>
      <c r="T118" s="197"/>
      <c r="U118" s="197"/>
    </row>
    <row r="119" spans="1:21">
      <c r="A119" s="276" t="s">
        <v>19</v>
      </c>
      <c r="B119" s="266" t="s">
        <v>22</v>
      </c>
      <c r="C119" s="254" t="s">
        <v>21</v>
      </c>
      <c r="D119" s="225" t="s">
        <v>72</v>
      </c>
      <c r="E119" s="229" t="s">
        <v>54</v>
      </c>
      <c r="F119" s="361" t="s">
        <v>26</v>
      </c>
      <c r="G119" s="109" t="s">
        <v>18</v>
      </c>
      <c r="H119" s="113">
        <v>0</v>
      </c>
      <c r="I119" s="150">
        <v>0</v>
      </c>
      <c r="J119" s="150">
        <v>0</v>
      </c>
      <c r="K119" s="86">
        <v>0</v>
      </c>
      <c r="L119" s="113">
        <v>0</v>
      </c>
      <c r="M119" s="150">
        <v>0</v>
      </c>
      <c r="N119" s="150">
        <v>0</v>
      </c>
      <c r="O119" s="86">
        <v>0</v>
      </c>
      <c r="P119" s="53">
        <v>0</v>
      </c>
      <c r="Q119" s="83">
        <v>0</v>
      </c>
      <c r="R119" s="295" t="s">
        <v>73</v>
      </c>
      <c r="S119" s="195">
        <v>3460</v>
      </c>
      <c r="T119" s="195">
        <v>3400</v>
      </c>
      <c r="U119" s="195">
        <v>3350</v>
      </c>
    </row>
    <row r="120" spans="1:21">
      <c r="A120" s="276"/>
      <c r="B120" s="266"/>
      <c r="C120" s="254"/>
      <c r="D120" s="226"/>
      <c r="E120" s="230"/>
      <c r="F120" s="362"/>
      <c r="G120" s="109" t="s">
        <v>17</v>
      </c>
      <c r="H120" s="113">
        <v>126600</v>
      </c>
      <c r="I120" s="150">
        <v>126600</v>
      </c>
      <c r="J120" s="150">
        <v>102000</v>
      </c>
      <c r="K120" s="86">
        <v>0</v>
      </c>
      <c r="L120" s="113">
        <v>126600</v>
      </c>
      <c r="M120" s="150">
        <v>126600</v>
      </c>
      <c r="N120" s="150">
        <v>102000</v>
      </c>
      <c r="O120" s="86">
        <v>0</v>
      </c>
      <c r="P120" s="53">
        <v>128000</v>
      </c>
      <c r="Q120" s="83">
        <v>130000</v>
      </c>
      <c r="R120" s="296"/>
      <c r="S120" s="196"/>
      <c r="T120" s="196"/>
      <c r="U120" s="196"/>
    </row>
    <row r="121" spans="1:21">
      <c r="A121" s="272"/>
      <c r="B121" s="249"/>
      <c r="C121" s="269"/>
      <c r="D121" s="227"/>
      <c r="E121" s="231"/>
      <c r="F121" s="363"/>
      <c r="G121" s="54" t="s">
        <v>13</v>
      </c>
      <c r="H121" s="151">
        <f>+H119+H120</f>
        <v>126600</v>
      </c>
      <c r="I121" s="167">
        <f t="shared" ref="I121:Q121" si="37">+I119+I120</f>
        <v>126600</v>
      </c>
      <c r="J121" s="167">
        <f t="shared" si="37"/>
        <v>102000</v>
      </c>
      <c r="K121" s="168">
        <f t="shared" si="37"/>
        <v>0</v>
      </c>
      <c r="L121" s="151">
        <f t="shared" si="37"/>
        <v>126600</v>
      </c>
      <c r="M121" s="167">
        <f t="shared" si="37"/>
        <v>126600</v>
      </c>
      <c r="N121" s="167">
        <f t="shared" si="37"/>
        <v>102000</v>
      </c>
      <c r="O121" s="168">
        <f t="shared" si="37"/>
        <v>0</v>
      </c>
      <c r="P121" s="154">
        <f t="shared" si="37"/>
        <v>128000</v>
      </c>
      <c r="Q121" s="155">
        <f t="shared" si="37"/>
        <v>130000</v>
      </c>
      <c r="R121" s="297"/>
      <c r="S121" s="197"/>
      <c r="T121" s="197"/>
      <c r="U121" s="197"/>
    </row>
    <row r="122" spans="1:21">
      <c r="A122" s="272" t="s">
        <v>19</v>
      </c>
      <c r="B122" s="249" t="s">
        <v>22</v>
      </c>
      <c r="C122" s="269" t="s">
        <v>23</v>
      </c>
      <c r="D122" s="225" t="s">
        <v>106</v>
      </c>
      <c r="E122" s="229" t="s">
        <v>36</v>
      </c>
      <c r="F122" s="361" t="s">
        <v>26</v>
      </c>
      <c r="G122" s="109" t="s">
        <v>18</v>
      </c>
      <c r="H122" s="156">
        <v>20000</v>
      </c>
      <c r="I122" s="157">
        <v>20000</v>
      </c>
      <c r="J122" s="157">
        <v>0</v>
      </c>
      <c r="K122" s="123">
        <v>0</v>
      </c>
      <c r="L122" s="156">
        <v>40000</v>
      </c>
      <c r="M122" s="157">
        <v>40000</v>
      </c>
      <c r="N122" s="157">
        <v>0</v>
      </c>
      <c r="O122" s="123">
        <v>0</v>
      </c>
      <c r="P122" s="158">
        <v>25000</v>
      </c>
      <c r="Q122" s="159">
        <v>30000</v>
      </c>
      <c r="R122" s="296" t="s">
        <v>78</v>
      </c>
      <c r="S122" s="195">
        <v>4</v>
      </c>
      <c r="T122" s="195">
        <v>6</v>
      </c>
      <c r="U122" s="195">
        <v>6</v>
      </c>
    </row>
    <row r="123" spans="1:21">
      <c r="A123" s="273"/>
      <c r="B123" s="250"/>
      <c r="C123" s="364"/>
      <c r="D123" s="226"/>
      <c r="E123" s="230"/>
      <c r="F123" s="362"/>
      <c r="G123" s="109" t="s">
        <v>17</v>
      </c>
      <c r="H123" s="113">
        <v>0</v>
      </c>
      <c r="I123" s="150">
        <v>0</v>
      </c>
      <c r="J123" s="150">
        <v>0</v>
      </c>
      <c r="K123" s="86">
        <v>0</v>
      </c>
      <c r="L123" s="113">
        <v>0</v>
      </c>
      <c r="M123" s="150">
        <v>0</v>
      </c>
      <c r="N123" s="150">
        <v>0</v>
      </c>
      <c r="O123" s="86">
        <v>0</v>
      </c>
      <c r="P123" s="53">
        <v>0</v>
      </c>
      <c r="Q123" s="83">
        <v>0</v>
      </c>
      <c r="R123" s="296"/>
      <c r="S123" s="196"/>
      <c r="T123" s="196"/>
      <c r="U123" s="196"/>
    </row>
    <row r="124" spans="1:21">
      <c r="A124" s="274"/>
      <c r="B124" s="251"/>
      <c r="C124" s="253"/>
      <c r="D124" s="227"/>
      <c r="E124" s="231"/>
      <c r="F124" s="363"/>
      <c r="G124" s="54" t="s">
        <v>13</v>
      </c>
      <c r="H124" s="169">
        <f>+H122+H123</f>
        <v>20000</v>
      </c>
      <c r="I124" s="169">
        <f t="shared" ref="I124:Q124" si="38">+I122+I123</f>
        <v>20000</v>
      </c>
      <c r="J124" s="169">
        <f t="shared" si="38"/>
        <v>0</v>
      </c>
      <c r="K124" s="170">
        <f t="shared" si="38"/>
        <v>0</v>
      </c>
      <c r="L124" s="169">
        <f t="shared" si="38"/>
        <v>40000</v>
      </c>
      <c r="M124" s="169">
        <f t="shared" si="38"/>
        <v>40000</v>
      </c>
      <c r="N124" s="169">
        <f t="shared" si="38"/>
        <v>0</v>
      </c>
      <c r="O124" s="170">
        <f t="shared" si="38"/>
        <v>0</v>
      </c>
      <c r="P124" s="170">
        <f t="shared" si="38"/>
        <v>25000</v>
      </c>
      <c r="Q124" s="171">
        <f t="shared" si="38"/>
        <v>30000</v>
      </c>
      <c r="R124" s="296"/>
      <c r="S124" s="197"/>
      <c r="T124" s="197"/>
      <c r="U124" s="197"/>
    </row>
    <row r="125" spans="1:21">
      <c r="A125" s="272" t="s">
        <v>19</v>
      </c>
      <c r="B125" s="249" t="s">
        <v>22</v>
      </c>
      <c r="C125" s="269" t="s">
        <v>25</v>
      </c>
      <c r="D125" s="225" t="s">
        <v>103</v>
      </c>
      <c r="E125" s="229" t="s">
        <v>110</v>
      </c>
      <c r="F125" s="361" t="s">
        <v>26</v>
      </c>
      <c r="G125" s="109" t="s">
        <v>18</v>
      </c>
      <c r="H125" s="113">
        <v>10000</v>
      </c>
      <c r="I125" s="79">
        <v>10000</v>
      </c>
      <c r="J125" s="79">
        <v>0</v>
      </c>
      <c r="K125" s="85">
        <v>0</v>
      </c>
      <c r="L125" s="113">
        <v>10000</v>
      </c>
      <c r="M125" s="79">
        <v>10000</v>
      </c>
      <c r="N125" s="79">
        <v>0</v>
      </c>
      <c r="O125" s="85">
        <v>0</v>
      </c>
      <c r="P125" s="53">
        <v>15000</v>
      </c>
      <c r="Q125" s="83">
        <v>18000</v>
      </c>
      <c r="R125" s="295" t="s">
        <v>121</v>
      </c>
      <c r="S125" s="195">
        <v>1005</v>
      </c>
      <c r="T125" s="195">
        <v>10005</v>
      </c>
      <c r="U125" s="195">
        <v>10005</v>
      </c>
    </row>
    <row r="126" spans="1:21">
      <c r="A126" s="273"/>
      <c r="B126" s="250"/>
      <c r="C126" s="364"/>
      <c r="D126" s="226"/>
      <c r="E126" s="230"/>
      <c r="F126" s="362"/>
      <c r="G126" s="109" t="s">
        <v>17</v>
      </c>
      <c r="H126" s="113">
        <v>0</v>
      </c>
      <c r="I126" s="79">
        <v>0</v>
      </c>
      <c r="J126" s="79">
        <v>0</v>
      </c>
      <c r="K126" s="85">
        <v>0</v>
      </c>
      <c r="L126" s="113">
        <v>0</v>
      </c>
      <c r="M126" s="79">
        <v>0</v>
      </c>
      <c r="N126" s="79">
        <v>0</v>
      </c>
      <c r="O126" s="85">
        <v>0</v>
      </c>
      <c r="P126" s="53">
        <v>0</v>
      </c>
      <c r="Q126" s="83">
        <v>0</v>
      </c>
      <c r="R126" s="296"/>
      <c r="S126" s="196"/>
      <c r="T126" s="196"/>
      <c r="U126" s="196"/>
    </row>
    <row r="127" spans="1:21" ht="12" thickBot="1">
      <c r="A127" s="277"/>
      <c r="B127" s="268"/>
      <c r="C127" s="270"/>
      <c r="D127" s="271"/>
      <c r="E127" s="369"/>
      <c r="F127" s="370"/>
      <c r="G127" s="133" t="s">
        <v>13</v>
      </c>
      <c r="H127" s="164">
        <f>+H125+H126</f>
        <v>10000</v>
      </c>
      <c r="I127" s="172">
        <f t="shared" ref="I127:Q127" si="39">+I125+I126</f>
        <v>10000</v>
      </c>
      <c r="J127" s="172">
        <f t="shared" si="39"/>
        <v>0</v>
      </c>
      <c r="K127" s="173">
        <f t="shared" si="39"/>
        <v>0</v>
      </c>
      <c r="L127" s="164">
        <f t="shared" si="39"/>
        <v>10000</v>
      </c>
      <c r="M127" s="172">
        <f t="shared" si="39"/>
        <v>10000</v>
      </c>
      <c r="N127" s="172">
        <f t="shared" si="39"/>
        <v>0</v>
      </c>
      <c r="O127" s="173">
        <f t="shared" si="39"/>
        <v>0</v>
      </c>
      <c r="P127" s="174">
        <f t="shared" si="39"/>
        <v>15000</v>
      </c>
      <c r="Q127" s="155">
        <f t="shared" si="39"/>
        <v>18000</v>
      </c>
      <c r="R127" s="297"/>
      <c r="S127" s="197"/>
      <c r="T127" s="197"/>
      <c r="U127" s="197"/>
    </row>
    <row r="128" spans="1:21" ht="13.5" customHeight="1" thickBot="1">
      <c r="A128" s="74" t="s">
        <v>19</v>
      </c>
      <c r="B128" s="75" t="s">
        <v>22</v>
      </c>
      <c r="C128" s="186" t="s">
        <v>14</v>
      </c>
      <c r="D128" s="187"/>
      <c r="E128" s="187"/>
      <c r="F128" s="187"/>
      <c r="G128" s="188"/>
      <c r="H128" s="175">
        <f>+H115+H121+H124+H127</f>
        <v>304991</v>
      </c>
      <c r="I128" s="175">
        <f t="shared" ref="I128:Q128" si="40">+I115+I121+I124+I127</f>
        <v>304991</v>
      </c>
      <c r="J128" s="175">
        <f t="shared" si="40"/>
        <v>190900</v>
      </c>
      <c r="K128" s="175">
        <f t="shared" si="40"/>
        <v>0</v>
      </c>
      <c r="L128" s="175">
        <f t="shared" si="40"/>
        <v>322800</v>
      </c>
      <c r="M128" s="175">
        <f t="shared" si="40"/>
        <v>322800</v>
      </c>
      <c r="N128" s="175">
        <f t="shared" si="40"/>
        <v>192900</v>
      </c>
      <c r="O128" s="175">
        <f t="shared" si="40"/>
        <v>0</v>
      </c>
      <c r="P128" s="175">
        <f t="shared" si="40"/>
        <v>320500</v>
      </c>
      <c r="Q128" s="175">
        <f t="shared" si="40"/>
        <v>336000</v>
      </c>
      <c r="R128" s="45" t="s">
        <v>30</v>
      </c>
      <c r="S128" s="45" t="s">
        <v>30</v>
      </c>
      <c r="T128" s="45" t="s">
        <v>30</v>
      </c>
      <c r="U128" s="45" t="s">
        <v>30</v>
      </c>
    </row>
    <row r="129" spans="1:22" ht="13.5" customHeight="1" thickBot="1">
      <c r="A129" s="32" t="s">
        <v>19</v>
      </c>
      <c r="B129" s="189" t="s">
        <v>15</v>
      </c>
      <c r="C129" s="190"/>
      <c r="D129" s="190"/>
      <c r="E129" s="190"/>
      <c r="F129" s="190"/>
      <c r="G129" s="191"/>
      <c r="H129" s="176">
        <f t="shared" ref="H129:Q129" si="41">+H128+H109+H91+H51</f>
        <v>10815616</v>
      </c>
      <c r="I129" s="176">
        <f t="shared" si="41"/>
        <v>10798196</v>
      </c>
      <c r="J129" s="176">
        <f t="shared" si="41"/>
        <v>2484700</v>
      </c>
      <c r="K129" s="176">
        <f t="shared" si="41"/>
        <v>17733</v>
      </c>
      <c r="L129" s="176">
        <f t="shared" si="41"/>
        <v>11242850</v>
      </c>
      <c r="M129" s="176">
        <f t="shared" si="41"/>
        <v>11636050</v>
      </c>
      <c r="N129" s="176">
        <f t="shared" si="41"/>
        <v>3345500</v>
      </c>
      <c r="O129" s="176">
        <f t="shared" si="41"/>
        <v>20000</v>
      </c>
      <c r="P129" s="176">
        <f t="shared" si="41"/>
        <v>11995646</v>
      </c>
      <c r="Q129" s="176">
        <f t="shared" si="41"/>
        <v>11543127</v>
      </c>
      <c r="R129" s="35" t="s">
        <v>30</v>
      </c>
      <c r="S129" s="28" t="s">
        <v>30</v>
      </c>
      <c r="T129" s="40" t="s">
        <v>30</v>
      </c>
      <c r="U129" s="36" t="s">
        <v>30</v>
      </c>
    </row>
    <row r="130" spans="1:22" ht="16.5" customHeight="1" thickBot="1">
      <c r="A130" s="192" t="s">
        <v>16</v>
      </c>
      <c r="B130" s="193"/>
      <c r="C130" s="193"/>
      <c r="D130" s="193"/>
      <c r="E130" s="193"/>
      <c r="F130" s="193"/>
      <c r="G130" s="194"/>
      <c r="H130" s="177">
        <f>+H129</f>
        <v>10815616</v>
      </c>
      <c r="I130" s="177">
        <f t="shared" ref="I130:Q130" si="42">+I129</f>
        <v>10798196</v>
      </c>
      <c r="J130" s="177">
        <f t="shared" si="42"/>
        <v>2484700</v>
      </c>
      <c r="K130" s="177">
        <f t="shared" si="42"/>
        <v>17733</v>
      </c>
      <c r="L130" s="177">
        <f t="shared" si="42"/>
        <v>11242850</v>
      </c>
      <c r="M130" s="177">
        <f t="shared" si="42"/>
        <v>11636050</v>
      </c>
      <c r="N130" s="177">
        <f t="shared" si="42"/>
        <v>3345500</v>
      </c>
      <c r="O130" s="177">
        <f t="shared" si="42"/>
        <v>20000</v>
      </c>
      <c r="P130" s="177">
        <f t="shared" si="42"/>
        <v>11995646</v>
      </c>
      <c r="Q130" s="177">
        <f t="shared" si="42"/>
        <v>11543127</v>
      </c>
      <c r="R130" s="22" t="s">
        <v>30</v>
      </c>
      <c r="S130" s="39" t="s">
        <v>30</v>
      </c>
      <c r="T130" s="39" t="s">
        <v>30</v>
      </c>
      <c r="U130" s="39" t="s">
        <v>30</v>
      </c>
      <c r="V130" s="10"/>
    </row>
    <row r="131" spans="1:22">
      <c r="A131" s="11"/>
      <c r="B131" s="12"/>
      <c r="C131" s="12"/>
      <c r="D131" s="12"/>
      <c r="E131" s="12"/>
      <c r="F131" s="12"/>
      <c r="G131" s="13"/>
      <c r="H131" s="13"/>
      <c r="I131" s="13"/>
      <c r="J131" s="13"/>
      <c r="K131" s="13"/>
      <c r="L131" s="13"/>
      <c r="M131" s="13"/>
      <c r="N131" s="13"/>
      <c r="O131" s="14"/>
      <c r="P131" s="15"/>
      <c r="Q131" s="15"/>
      <c r="R131" s="16"/>
      <c r="S131" s="42"/>
      <c r="T131" s="16"/>
      <c r="U131" s="16"/>
    </row>
    <row r="132" spans="1:22">
      <c r="A132" s="17"/>
      <c r="B132" s="3"/>
      <c r="C132" s="3"/>
      <c r="D132" s="3"/>
      <c r="E132" s="18"/>
      <c r="F132" s="3"/>
      <c r="G132" s="18"/>
      <c r="H132" s="18"/>
      <c r="I132" s="18"/>
      <c r="J132" s="19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</row>
    <row r="134" spans="1:22">
      <c r="R134" s="1" t="s">
        <v>82</v>
      </c>
    </row>
    <row r="136" spans="1:22"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1:22">
      <c r="H137" s="10"/>
      <c r="L137" s="10"/>
    </row>
    <row r="141" spans="1:22">
      <c r="M141" s="73"/>
    </row>
    <row r="147" spans="16:18">
      <c r="P147" s="3"/>
      <c r="R147" s="3"/>
    </row>
  </sheetData>
  <mergeCells count="417">
    <mergeCell ref="C102:C103"/>
    <mergeCell ref="D102:D103"/>
    <mergeCell ref="E102:E103"/>
    <mergeCell ref="F102:F103"/>
    <mergeCell ref="R102:R103"/>
    <mergeCell ref="S104:S105"/>
    <mergeCell ref="T104:T105"/>
    <mergeCell ref="U104:U105"/>
    <mergeCell ref="S102:S103"/>
    <mergeCell ref="T102:T103"/>
    <mergeCell ref="U102:U103"/>
    <mergeCell ref="A56:A57"/>
    <mergeCell ref="B56:B57"/>
    <mergeCell ref="C56:C57"/>
    <mergeCell ref="D56:D57"/>
    <mergeCell ref="E56:E57"/>
    <mergeCell ref="F56:F57"/>
    <mergeCell ref="R56:R57"/>
    <mergeCell ref="S56:S57"/>
    <mergeCell ref="T56:T57"/>
    <mergeCell ref="E116:E118"/>
    <mergeCell ref="F111:F115"/>
    <mergeCell ref="E104:E105"/>
    <mergeCell ref="F104:F105"/>
    <mergeCell ref="R104:R105"/>
    <mergeCell ref="C119:C121"/>
    <mergeCell ref="A71:A72"/>
    <mergeCell ref="B71:B72"/>
    <mergeCell ref="R93:R95"/>
    <mergeCell ref="R96:R98"/>
    <mergeCell ref="F96:F98"/>
    <mergeCell ref="F99:F101"/>
    <mergeCell ref="R111:R115"/>
    <mergeCell ref="F93:F95"/>
    <mergeCell ref="C110:L110"/>
    <mergeCell ref="C96:C98"/>
    <mergeCell ref="C99:C101"/>
    <mergeCell ref="F106:F108"/>
    <mergeCell ref="R99:R101"/>
    <mergeCell ref="D99:D101"/>
    <mergeCell ref="R116:R118"/>
    <mergeCell ref="E99:E101"/>
    <mergeCell ref="E106:E108"/>
    <mergeCell ref="D106:D108"/>
    <mergeCell ref="A125:A127"/>
    <mergeCell ref="B125:B127"/>
    <mergeCell ref="C125:C127"/>
    <mergeCell ref="D125:D127"/>
    <mergeCell ref="E125:E127"/>
    <mergeCell ref="F125:F127"/>
    <mergeCell ref="R125:R127"/>
    <mergeCell ref="F122:F124"/>
    <mergeCell ref="E119:E121"/>
    <mergeCell ref="F119:F121"/>
    <mergeCell ref="C122:C124"/>
    <mergeCell ref="D122:D124"/>
    <mergeCell ref="A122:A124"/>
    <mergeCell ref="B122:B124"/>
    <mergeCell ref="E122:E124"/>
    <mergeCell ref="A119:A121"/>
    <mergeCell ref="R122:R124"/>
    <mergeCell ref="R119:R121"/>
    <mergeCell ref="D119:D121"/>
    <mergeCell ref="B119:B121"/>
    <mergeCell ref="R106:R108"/>
    <mergeCell ref="F116:F118"/>
    <mergeCell ref="D116:D118"/>
    <mergeCell ref="C116:C118"/>
    <mergeCell ref="E111:E115"/>
    <mergeCell ref="D23:D25"/>
    <mergeCell ref="C52:U52"/>
    <mergeCell ref="E49:E50"/>
    <mergeCell ref="F60:F65"/>
    <mergeCell ref="R60:R65"/>
    <mergeCell ref="R66:R68"/>
    <mergeCell ref="R78:R82"/>
    <mergeCell ref="R34:R35"/>
    <mergeCell ref="R69:R70"/>
    <mergeCell ref="F69:F70"/>
    <mergeCell ref="R76:R77"/>
    <mergeCell ref="S34:S35"/>
    <mergeCell ref="T34:T35"/>
    <mergeCell ref="U34:U35"/>
    <mergeCell ref="S36:S37"/>
    <mergeCell ref="T36:T37"/>
    <mergeCell ref="U36:U37"/>
    <mergeCell ref="S38:S39"/>
    <mergeCell ref="T38:T39"/>
    <mergeCell ref="U38:U39"/>
    <mergeCell ref="S40:S42"/>
    <mergeCell ref="D36:D37"/>
    <mergeCell ref="D66:D68"/>
    <mergeCell ref="R58:R59"/>
    <mergeCell ref="F66:F68"/>
    <mergeCell ref="D60:D65"/>
    <mergeCell ref="R49:R50"/>
    <mergeCell ref="C51:G51"/>
    <mergeCell ref="D53:D55"/>
    <mergeCell ref="E53:E55"/>
    <mergeCell ref="F53:F55"/>
    <mergeCell ref="F49:F50"/>
    <mergeCell ref="E38:E39"/>
    <mergeCell ref="E60:E65"/>
    <mergeCell ref="C60:C65"/>
    <mergeCell ref="R38:R39"/>
    <mergeCell ref="R40:R42"/>
    <mergeCell ref="D46:D48"/>
    <mergeCell ref="E46:E48"/>
    <mergeCell ref="F46:F48"/>
    <mergeCell ref="D40:D42"/>
    <mergeCell ref="E40:E42"/>
    <mergeCell ref="E58:E59"/>
    <mergeCell ref="R1:U1"/>
    <mergeCell ref="R15:R16"/>
    <mergeCell ref="Q8:Q10"/>
    <mergeCell ref="R30:R33"/>
    <mergeCell ref="R17:R19"/>
    <mergeCell ref="R20:R22"/>
    <mergeCell ref="B13:U13"/>
    <mergeCell ref="C14:U14"/>
    <mergeCell ref="F15:F16"/>
    <mergeCell ref="E15:E16"/>
    <mergeCell ref="R9:R10"/>
    <mergeCell ref="F30:F33"/>
    <mergeCell ref="R23:R25"/>
    <mergeCell ref="F17:F19"/>
    <mergeCell ref="M9:N9"/>
    <mergeCell ref="O9:O10"/>
    <mergeCell ref="F20:F22"/>
    <mergeCell ref="F23:F25"/>
    <mergeCell ref="F26:F29"/>
    <mergeCell ref="C30:C33"/>
    <mergeCell ref="C8:C10"/>
    <mergeCell ref="R26:R29"/>
    <mergeCell ref="E23:E25"/>
    <mergeCell ref="E26:E29"/>
    <mergeCell ref="A2:U2"/>
    <mergeCell ref="A3:U3"/>
    <mergeCell ref="A5:U5"/>
    <mergeCell ref="A6:U6"/>
    <mergeCell ref="A4:U4"/>
    <mergeCell ref="B23:B25"/>
    <mergeCell ref="E20:E22"/>
    <mergeCell ref="E30:E33"/>
    <mergeCell ref="D30:D33"/>
    <mergeCell ref="L9:L10"/>
    <mergeCell ref="D17:D19"/>
    <mergeCell ref="A17:A19"/>
    <mergeCell ref="B17:B19"/>
    <mergeCell ref="A26:A29"/>
    <mergeCell ref="B26:B29"/>
    <mergeCell ref="A23:A25"/>
    <mergeCell ref="A15:A16"/>
    <mergeCell ref="A20:A22"/>
    <mergeCell ref="B20:B22"/>
    <mergeCell ref="A30:A33"/>
    <mergeCell ref="B30:B33"/>
    <mergeCell ref="C23:C25"/>
    <mergeCell ref="C26:C29"/>
    <mergeCell ref="P8:P10"/>
    <mergeCell ref="A36:A37"/>
    <mergeCell ref="C36:C37"/>
    <mergeCell ref="C34:C35"/>
    <mergeCell ref="C38:C39"/>
    <mergeCell ref="A40:A42"/>
    <mergeCell ref="A43:A45"/>
    <mergeCell ref="C40:C42"/>
    <mergeCell ref="B40:B42"/>
    <mergeCell ref="A34:A35"/>
    <mergeCell ref="D15:D16"/>
    <mergeCell ref="A11:U11"/>
    <mergeCell ref="A12:U12"/>
    <mergeCell ref="E17:E19"/>
    <mergeCell ref="S15:S16"/>
    <mergeCell ref="T15:T16"/>
    <mergeCell ref="U15:U16"/>
    <mergeCell ref="S17:S19"/>
    <mergeCell ref="T17:T19"/>
    <mergeCell ref="U17:U19"/>
    <mergeCell ref="B60:B65"/>
    <mergeCell ref="A7:U7"/>
    <mergeCell ref="H9:H10"/>
    <mergeCell ref="G8:G10"/>
    <mergeCell ref="B8:B10"/>
    <mergeCell ref="L8:O8"/>
    <mergeCell ref="D8:D10"/>
    <mergeCell ref="E8:E10"/>
    <mergeCell ref="F8:F10"/>
    <mergeCell ref="I9:J9"/>
    <mergeCell ref="K9:K10"/>
    <mergeCell ref="R8:U8"/>
    <mergeCell ref="S9:U9"/>
    <mergeCell ref="C20:C22"/>
    <mergeCell ref="H8:K8"/>
    <mergeCell ref="C17:C19"/>
    <mergeCell ref="D26:D29"/>
    <mergeCell ref="D20:D22"/>
    <mergeCell ref="A8:A10"/>
    <mergeCell ref="D49:D50"/>
    <mergeCell ref="A53:A55"/>
    <mergeCell ref="B53:B55"/>
    <mergeCell ref="B15:B16"/>
    <mergeCell ref="C15:C16"/>
    <mergeCell ref="B46:B48"/>
    <mergeCell ref="A38:A39"/>
    <mergeCell ref="R53:R55"/>
    <mergeCell ref="E36:E37"/>
    <mergeCell ref="C43:C45"/>
    <mergeCell ref="D43:D45"/>
    <mergeCell ref="E43:E45"/>
    <mergeCell ref="B34:B35"/>
    <mergeCell ref="R36:R37"/>
    <mergeCell ref="F36:F37"/>
    <mergeCell ref="F38:F39"/>
    <mergeCell ref="F43:F45"/>
    <mergeCell ref="B43:B45"/>
    <mergeCell ref="D38:D39"/>
    <mergeCell ref="B38:B39"/>
    <mergeCell ref="D34:D35"/>
    <mergeCell ref="B36:B37"/>
    <mergeCell ref="R46:R48"/>
    <mergeCell ref="R43:R45"/>
    <mergeCell ref="F34:F35"/>
    <mergeCell ref="C46:C48"/>
    <mergeCell ref="C53:C55"/>
    <mergeCell ref="E34:E35"/>
    <mergeCell ref="F40:F42"/>
    <mergeCell ref="A66:A68"/>
    <mergeCell ref="A46:A48"/>
    <mergeCell ref="E76:E77"/>
    <mergeCell ref="E78:E82"/>
    <mergeCell ref="F76:F77"/>
    <mergeCell ref="F78:F82"/>
    <mergeCell ref="F58:F59"/>
    <mergeCell ref="C66:C68"/>
    <mergeCell ref="E66:E68"/>
    <mergeCell ref="D58:D59"/>
    <mergeCell ref="E69:E70"/>
    <mergeCell ref="B66:B68"/>
    <mergeCell ref="C58:C59"/>
    <mergeCell ref="C76:C77"/>
    <mergeCell ref="D76:D77"/>
    <mergeCell ref="A69:A70"/>
    <mergeCell ref="B69:B70"/>
    <mergeCell ref="C49:C50"/>
    <mergeCell ref="A60:A65"/>
    <mergeCell ref="B49:B50"/>
    <mergeCell ref="B58:B59"/>
    <mergeCell ref="A58:A59"/>
    <mergeCell ref="A49:A50"/>
    <mergeCell ref="D69:D70"/>
    <mergeCell ref="A116:A118"/>
    <mergeCell ref="A111:A115"/>
    <mergeCell ref="A106:A108"/>
    <mergeCell ref="A99:A101"/>
    <mergeCell ref="A76:A77"/>
    <mergeCell ref="A96:A98"/>
    <mergeCell ref="A78:A82"/>
    <mergeCell ref="B99:B101"/>
    <mergeCell ref="B111:B115"/>
    <mergeCell ref="A83:A84"/>
    <mergeCell ref="B83:B84"/>
    <mergeCell ref="A89:A90"/>
    <mergeCell ref="B85:B86"/>
    <mergeCell ref="A85:A86"/>
    <mergeCell ref="A93:A95"/>
    <mergeCell ref="B116:B118"/>
    <mergeCell ref="B89:B90"/>
    <mergeCell ref="A87:A88"/>
    <mergeCell ref="B87:B88"/>
    <mergeCell ref="A104:A105"/>
    <mergeCell ref="A102:A103"/>
    <mergeCell ref="B102:B103"/>
    <mergeCell ref="E96:E98"/>
    <mergeCell ref="B96:B98"/>
    <mergeCell ref="C111:C115"/>
    <mergeCell ref="D111:D115"/>
    <mergeCell ref="B76:B77"/>
    <mergeCell ref="C78:C82"/>
    <mergeCell ref="D78:D82"/>
    <mergeCell ref="D83:D84"/>
    <mergeCell ref="B78:B82"/>
    <mergeCell ref="D96:D98"/>
    <mergeCell ref="C85:C86"/>
    <mergeCell ref="D85:D86"/>
    <mergeCell ref="E85:E86"/>
    <mergeCell ref="E83:E84"/>
    <mergeCell ref="C83:C84"/>
    <mergeCell ref="D93:D95"/>
    <mergeCell ref="C92:J92"/>
    <mergeCell ref="B93:B95"/>
    <mergeCell ref="E93:E95"/>
    <mergeCell ref="C93:C95"/>
    <mergeCell ref="C106:C108"/>
    <mergeCell ref="B104:B105"/>
    <mergeCell ref="C104:C105"/>
    <mergeCell ref="D104:D105"/>
    <mergeCell ref="C69:C70"/>
    <mergeCell ref="R89:R90"/>
    <mergeCell ref="C73:C75"/>
    <mergeCell ref="D73:D75"/>
    <mergeCell ref="E73:E75"/>
    <mergeCell ref="F73:F75"/>
    <mergeCell ref="D71:D72"/>
    <mergeCell ref="E71:E72"/>
    <mergeCell ref="C71:C72"/>
    <mergeCell ref="F71:F72"/>
    <mergeCell ref="R83:R84"/>
    <mergeCell ref="R71:R72"/>
    <mergeCell ref="E89:E90"/>
    <mergeCell ref="C89:C90"/>
    <mergeCell ref="D89:D90"/>
    <mergeCell ref="F83:F84"/>
    <mergeCell ref="F85:F86"/>
    <mergeCell ref="F89:F90"/>
    <mergeCell ref="C87:C88"/>
    <mergeCell ref="D87:D88"/>
    <mergeCell ref="F87:F88"/>
    <mergeCell ref="E87:E88"/>
    <mergeCell ref="R87:R88"/>
    <mergeCell ref="R85:R86"/>
    <mergeCell ref="U20:U22"/>
    <mergeCell ref="S23:S25"/>
    <mergeCell ref="T23:T25"/>
    <mergeCell ref="U23:U25"/>
    <mergeCell ref="S26:S29"/>
    <mergeCell ref="T26:T29"/>
    <mergeCell ref="U26:U29"/>
    <mergeCell ref="S30:S33"/>
    <mergeCell ref="T30:T33"/>
    <mergeCell ref="U30:U33"/>
    <mergeCell ref="S20:S22"/>
    <mergeCell ref="T20:T22"/>
    <mergeCell ref="T40:T42"/>
    <mergeCell ref="U40:U42"/>
    <mergeCell ref="S43:S45"/>
    <mergeCell ref="T43:T45"/>
    <mergeCell ref="U43:U45"/>
    <mergeCell ref="S46:S48"/>
    <mergeCell ref="T46:T48"/>
    <mergeCell ref="U46:U48"/>
    <mergeCell ref="S49:S50"/>
    <mergeCell ref="T49:T50"/>
    <mergeCell ref="U49:U50"/>
    <mergeCell ref="S53:S55"/>
    <mergeCell ref="T53:T55"/>
    <mergeCell ref="U53:U55"/>
    <mergeCell ref="S58:S59"/>
    <mergeCell ref="T58:T59"/>
    <mergeCell ref="U58:U59"/>
    <mergeCell ref="S60:S65"/>
    <mergeCell ref="T60:T65"/>
    <mergeCell ref="U60:U65"/>
    <mergeCell ref="U56:U57"/>
    <mergeCell ref="S66:S68"/>
    <mergeCell ref="T66:T68"/>
    <mergeCell ref="U66:U68"/>
    <mergeCell ref="S69:S70"/>
    <mergeCell ref="T69:T70"/>
    <mergeCell ref="U69:U70"/>
    <mergeCell ref="S71:S72"/>
    <mergeCell ref="T71:T72"/>
    <mergeCell ref="U71:U72"/>
    <mergeCell ref="S73:S75"/>
    <mergeCell ref="T73:T75"/>
    <mergeCell ref="U73:U75"/>
    <mergeCell ref="R73:R75"/>
    <mergeCell ref="S76:S77"/>
    <mergeCell ref="T76:T77"/>
    <mergeCell ref="U76:U77"/>
    <mergeCell ref="S78:S82"/>
    <mergeCell ref="T78:T82"/>
    <mergeCell ref="U78:U82"/>
    <mergeCell ref="T93:T95"/>
    <mergeCell ref="U93:U95"/>
    <mergeCell ref="S96:S98"/>
    <mergeCell ref="T96:T98"/>
    <mergeCell ref="U96:U98"/>
    <mergeCell ref="S99:S101"/>
    <mergeCell ref="T99:T101"/>
    <mergeCell ref="U99:U101"/>
    <mergeCell ref="S83:S84"/>
    <mergeCell ref="T83:T84"/>
    <mergeCell ref="U83:U84"/>
    <mergeCell ref="S85:S86"/>
    <mergeCell ref="T85:T86"/>
    <mergeCell ref="U85:U86"/>
    <mergeCell ref="S89:S90"/>
    <mergeCell ref="T89:T90"/>
    <mergeCell ref="U89:U90"/>
    <mergeCell ref="S87:S88"/>
    <mergeCell ref="T87:T88"/>
    <mergeCell ref="U87:U88"/>
    <mergeCell ref="C91:G91"/>
    <mergeCell ref="C109:G109"/>
    <mergeCell ref="C128:G128"/>
    <mergeCell ref="B129:G129"/>
    <mergeCell ref="A130:G130"/>
    <mergeCell ref="S119:S121"/>
    <mergeCell ref="T119:T121"/>
    <mergeCell ref="U119:U121"/>
    <mergeCell ref="S122:S124"/>
    <mergeCell ref="T122:T124"/>
    <mergeCell ref="U122:U124"/>
    <mergeCell ref="S125:S127"/>
    <mergeCell ref="T125:T127"/>
    <mergeCell ref="U125:U127"/>
    <mergeCell ref="S106:S108"/>
    <mergeCell ref="T106:T108"/>
    <mergeCell ref="U106:U108"/>
    <mergeCell ref="S111:S115"/>
    <mergeCell ref="T111:T115"/>
    <mergeCell ref="U111:U115"/>
    <mergeCell ref="S116:S118"/>
    <mergeCell ref="T116:T118"/>
    <mergeCell ref="U116:U118"/>
    <mergeCell ref="S93:S95"/>
  </mergeCells>
  <phoneticPr fontId="0" type="noConversion"/>
  <conditionalFormatting sqref="R119:R122 G104:Q104 S116:U116 D111:F116 A116:F116 A119:F127 G111:L127 R53:R68 A78:F82 A83:D88 E53:E68 S51:U51 F83:F90 D89:E90 G90 K53:L92 H60:K64 R109:R116 M53:Q127 B51:C77 A51:A76 G76:G82 H73:Q76 H71:Q71 G70:G74 D53:D77 B89:B105 A109:C116 I124:Q130 S30:U30 R38:R39 O31:O51 D38:D39 E36:F39 A49:F50 I25:Q25 I29:Q29 I33:Q33 I35:Q35 I37:Q37 I39:Q39 I42:Q43 I45:Q45 I48:Q48 I59:Q59 I65:Q65 I68:Q68 I70:Q70 I72:Q72 G75:Q76 I77:Q77 I82:Q82 I84:Q84 I95:Q95 I98:Q98 I105:Q105 I108:Q109 I115:Q115 I121:Q121 S20:U21 S23:U23 S26:U26 S34:U34 S36:U36 S38:U38 R49:R51 S49:U49 S85:U85 S53:U53 S58:U58 S60:U60 S66:U66 S69:U69 S71:U71 S73:U73 S76:U76 S78:U78 S83:U83 S89:U89 S91:U93 S96:U96 S99:U99 G93:L108 I22:Q22 S109:U111 S119:U119 S122:U122 S125:U125 R89:R106 D93:F106 C89:C106 I90:Q91 R20:R33 S2:U9 Q1:Q7 P2:P7 S11:U15 H1:O7 D1:D35 E1:F33 H9:N51 O9:O29 G1:G50 A1:C39 P11:Q51 I16:Q16 R1:R16 A17:U19 A56:D57 F53:F77 G53:G68 H53:J91 I55:Q57 S56:U56 V1:IR110 I50:Q51 A131:IR65554 A128:C128 A129:B129 A130 H128:IR130 G84:G88 I86:Q88 A89:A103 A106 S106:U106 I101:Q103 H109:Q109">
    <cfRule type="cellIs" dxfId="0" priority="2" stopIfTrue="1" operator="equal">
      <formula>0</formula>
    </cfRule>
  </conditionalFormatting>
  <printOptions horizontalCentered="1"/>
  <pageMargins left="0.39370078740157483" right="0.39370078740157483" top="0.98425196850393704" bottom="0.39370078740157483" header="0.59055118110236227" footer="0.51181102362204722"/>
  <pageSetup paperSize="9" scale="70" orientation="landscape" r:id="rId1"/>
  <headerFooter alignWithMargins="0">
    <oddHeader>&amp;C&amp;P</oddHeader>
  </headerFooter>
  <rowBreaks count="2" manualBreakCount="2">
    <brk id="40" max="24" man="1"/>
    <brk id="82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5" workbookViewId="0">
      <selection activeCell="A31" sqref="A31:A34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3" sqref="C33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 pr.</vt:lpstr>
      <vt:lpstr>Lapas2</vt:lpstr>
      <vt:lpstr>Lapas3</vt:lpstr>
      <vt:lpstr>'2 pr.'!Print_Area</vt:lpstr>
      <vt:lpstr>'2 pr.'!Print_Titles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2018-09-10T08:03:48Z</cp:lastPrinted>
  <dcterms:created xsi:type="dcterms:W3CDTF">1996-10-14T23:33:28Z</dcterms:created>
  <dcterms:modified xsi:type="dcterms:W3CDTF">2020-01-30T13:21:05Z</dcterms:modified>
</cp:coreProperties>
</file>