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735" windowWidth="15255" windowHeight="9300" tabRatio="599"/>
  </bookViews>
  <sheets>
    <sheet name="5 pr." sheetId="4" r:id="rId1"/>
    <sheet name="Lapas2" sheetId="2" r:id="rId2"/>
    <sheet name="Lapas3" sheetId="3" r:id="rId3"/>
  </sheets>
  <definedNames>
    <definedName name="_xlnm.Print_Area" localSheetId="0">'5 pr.'!$A$1:$U$64</definedName>
    <definedName name="_xlnm.Print_Titles" localSheetId="0">'5 pr.'!$8:$10</definedName>
  </definedNames>
  <calcPr calcId="125725"/>
</workbook>
</file>

<file path=xl/calcChain.xml><?xml version="1.0" encoding="utf-8"?>
<calcChain xmlns="http://schemas.openxmlformats.org/spreadsheetml/2006/main">
  <c r="Q22" i="4"/>
  <c r="P22"/>
  <c r="Q21"/>
  <c r="P21"/>
  <c r="M20"/>
  <c r="L20"/>
  <c r="I22"/>
  <c r="I21"/>
  <c r="Q30"/>
  <c r="P30"/>
  <c r="O30"/>
  <c r="N30"/>
  <c r="M30"/>
  <c r="L30"/>
  <c r="K30"/>
  <c r="J30"/>
  <c r="I30"/>
  <c r="H30"/>
  <c r="Q27"/>
  <c r="P27"/>
  <c r="O27"/>
  <c r="N27"/>
  <c r="M27"/>
  <c r="L27"/>
  <c r="K27"/>
  <c r="J27"/>
  <c r="I27"/>
  <c r="H27"/>
  <c r="Q18"/>
  <c r="P18"/>
  <c r="O18"/>
  <c r="N18"/>
  <c r="M18"/>
  <c r="L18"/>
  <c r="L21" s="1"/>
  <c r="K18"/>
  <c r="J18"/>
  <c r="I18"/>
  <c r="H18"/>
  <c r="Q16"/>
  <c r="P16"/>
  <c r="O16"/>
  <c r="N16"/>
  <c r="M16"/>
  <c r="M21" s="1"/>
  <c r="L16"/>
  <c r="K16"/>
  <c r="J16"/>
  <c r="I16"/>
  <c r="H16"/>
  <c r="H21" s="1"/>
  <c r="M22" l="1"/>
  <c r="L22"/>
  <c r="H22"/>
  <c r="Q57"/>
  <c r="Q52"/>
  <c r="P52"/>
  <c r="O52"/>
  <c r="N52"/>
  <c r="Q48"/>
  <c r="N48"/>
  <c r="M48"/>
  <c r="N57"/>
  <c r="M57"/>
  <c r="L57"/>
  <c r="M52"/>
  <c r="L52"/>
  <c r="Q58" l="1"/>
  <c r="Q59" s="1"/>
  <c r="M58"/>
  <c r="M59" s="1"/>
  <c r="N58"/>
  <c r="N59" s="1"/>
  <c r="K58"/>
  <c r="K59" s="1"/>
  <c r="J58"/>
  <c r="J59" s="1"/>
  <c r="H58"/>
  <c r="H59" s="1"/>
  <c r="P48"/>
  <c r="O48"/>
  <c r="L48"/>
  <c r="L58" s="1"/>
  <c r="L59" s="1"/>
  <c r="P57"/>
  <c r="O57"/>
  <c r="Q39"/>
  <c r="P39"/>
  <c r="O39"/>
  <c r="N39"/>
  <c r="M39"/>
  <c r="L39"/>
  <c r="K39"/>
  <c r="J39"/>
  <c r="I39"/>
  <c r="H39"/>
  <c r="Q37"/>
  <c r="P37"/>
  <c r="O37"/>
  <c r="N37"/>
  <c r="M37"/>
  <c r="L37"/>
  <c r="K37"/>
  <c r="J37"/>
  <c r="I37"/>
  <c r="H37"/>
  <c r="P58" l="1"/>
  <c r="P59" s="1"/>
  <c r="O58"/>
  <c r="O59" s="1"/>
  <c r="I58"/>
  <c r="I59" s="1"/>
  <c r="P31"/>
  <c r="P32" s="1"/>
  <c r="O21"/>
  <c r="N21"/>
  <c r="P40"/>
  <c r="P41" s="1"/>
  <c r="O22"/>
  <c r="N22"/>
  <c r="Q40"/>
  <c r="Q41" s="1"/>
  <c r="I40"/>
  <c r="I41" s="1"/>
  <c r="M40"/>
  <c r="M41" s="1"/>
  <c r="J40"/>
  <c r="J41" s="1"/>
  <c r="N40"/>
  <c r="N41" s="1"/>
  <c r="K40"/>
  <c r="K41" s="1"/>
  <c r="H40"/>
  <c r="H41" s="1"/>
  <c r="O40"/>
  <c r="O41" s="1"/>
  <c r="L40"/>
  <c r="L41" s="1"/>
  <c r="Q31"/>
  <c r="Q32" s="1"/>
  <c r="Q60" l="1"/>
  <c r="P60"/>
  <c r="K31"/>
  <c r="K32" s="1"/>
  <c r="L31"/>
  <c r="L32" s="1"/>
  <c r="L60" s="1"/>
  <c r="N31"/>
  <c r="N32" s="1"/>
  <c r="N60" s="1"/>
  <c r="O31"/>
  <c r="O32" s="1"/>
  <c r="O60" s="1"/>
  <c r="K21" l="1"/>
  <c r="K22"/>
  <c r="K60" s="1"/>
  <c r="J22"/>
  <c r="J21"/>
  <c r="I31"/>
  <c r="I32" s="1"/>
  <c r="J31"/>
  <c r="J32" s="1"/>
  <c r="M31"/>
  <c r="M32" s="1"/>
  <c r="M60" s="1"/>
  <c r="H31"/>
  <c r="H32" s="1"/>
  <c r="H60" l="1"/>
  <c r="I60"/>
  <c r="J60"/>
</calcChain>
</file>

<file path=xl/sharedStrings.xml><?xml version="1.0" encoding="utf-8"?>
<sst xmlns="http://schemas.openxmlformats.org/spreadsheetml/2006/main" count="155" uniqueCount="78">
  <si>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</si>
  <si>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</si>
  <si>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</si>
  <si>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</si>
  <si>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</si>
  <si>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</si>
  <si>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</si>
  <si>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</si>
  <si>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</si>
  <si>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</si>
  <si>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</si>
  <si>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Iš jų darbo užmokesčiui</t>
  </si>
  <si>
    <t>iš viso:</t>
  </si>
  <si>
    <t>SB</t>
  </si>
  <si>
    <t>Iš viso uždaviniui:</t>
  </si>
  <si>
    <t>Iš viso tikslui:</t>
  </si>
  <si>
    <t>1</t>
  </si>
  <si>
    <t>3</t>
  </si>
  <si>
    <t>-</t>
  </si>
  <si>
    <t>1 lentelė</t>
  </si>
  <si>
    <t>Pavadinimas</t>
  </si>
  <si>
    <t>iš viso</t>
  </si>
  <si>
    <t>Komunalinių atliekų tvarkymas</t>
  </si>
  <si>
    <t>Smulkiojo ir vidutinio verslo subjektų rėmimas</t>
  </si>
  <si>
    <t>Remti žemės ūkio ir smulkaus ir vidutinio verslo subjektus</t>
  </si>
  <si>
    <t>Vykdyti atliekų tvarkymo ir aplinkos apsaugos rėmimo priemones</t>
  </si>
  <si>
    <t>5 Programa. Aplinkos apsaugos, verslo rėmimo ir kaimo plėtros programa</t>
  </si>
  <si>
    <t>3 Strateginis tikslas. Kurti kokybišką ir patrauklią gyvenamąją, turizmo ir verslo aplinką</t>
  </si>
  <si>
    <t>Užtikrinti savivaldybės gyventojams saugią ir ekologiškai švarią aplinką</t>
  </si>
  <si>
    <t>Sudaryti palankias ūkininkavimo sąlygas ir skatinti verslo plėtrą rajone</t>
  </si>
  <si>
    <t>04.01.01.01</t>
  </si>
  <si>
    <t>05.01.01.01</t>
  </si>
  <si>
    <t>05.03.01.01</t>
  </si>
  <si>
    <t>(savivaldybės, padalinio, įstaigos pavadinimas)</t>
  </si>
  <si>
    <t>TIKSLŲ, UŽDAVINIŲ, PRIEMONIŲ ASIGNAVIMŲ IR PRODUKTO VERTINIMO KRITERIJŲ SUVESTINĖ</t>
  </si>
  <si>
    <t>APLINKOS APSAUGOS, VERSLO RĖMIMO IR KAIMO PLĖTROS PROGRAMOS NR. 5</t>
  </si>
  <si>
    <t>VB</t>
  </si>
  <si>
    <t>SP</t>
  </si>
  <si>
    <t>Aplinkos apsaugos specialusis rėmimas</t>
  </si>
  <si>
    <t>Kaimo plėtros rėmimas</t>
  </si>
  <si>
    <t>Paramą gavusių žemės ūkio subjektų skaičius</t>
  </si>
  <si>
    <t>Paramą gavusių subjiektų skaičius</t>
  </si>
  <si>
    <t>Sutvarkytų atliekų kiekis, tonomis</t>
  </si>
  <si>
    <t>2022-ųjų m. asignavimų projektas</t>
  </si>
  <si>
    <t xml:space="preserve">2022-iesiems m. </t>
  </si>
  <si>
    <t>Aplinkos apsaugos rėmimo specialiosios programos įgyvendinimas, proc.</t>
  </si>
  <si>
    <t>Iš viso programai:</t>
  </si>
  <si>
    <t>Užtikrinti sklandų savivaldybės darbo organizavimą ir įgyvendinamų funkcijų vykdymą</t>
  </si>
  <si>
    <t>Įgyvendinti LR įstatymais ir kitais teisės aktais savivaldybei priskirtas funkcijas</t>
  </si>
  <si>
    <t>Žemės ūkio funkcijų vykdymas</t>
  </si>
  <si>
    <t>04.02.01.04.</t>
  </si>
  <si>
    <t>Valstybės dotacijų, skirtų vykdyti valstybinėms (perduotoms savivaldybėms) funkcijoms, įsisavinimas, proc.</t>
  </si>
  <si>
    <t>04.02.01.01</t>
  </si>
  <si>
    <t xml:space="preserve">Pašalintų melioracijos gedimų skaičius </t>
  </si>
  <si>
    <t>Vykdyti inžinerinių tinklų (vandentvarkos) ir susisiekimo infrastruktūros modernizavimo, aplinkos apsaugos rėmimo projektus</t>
  </si>
  <si>
    <t>15</t>
  </si>
  <si>
    <t>ES</t>
  </si>
  <si>
    <t>Plotas, kuriame pagerintos melioracijos sistemos, ha</t>
  </si>
  <si>
    <t>BP</t>
  </si>
  <si>
    <t>Prienų rajono dalies sausinimo tinklo ir melioracijos griovių rekonstrukcija</t>
  </si>
  <si>
    <t>Valstybei nuosavybės teise priklausančiai dėl liūčių pažeistai melioracijos infrastruktūrai atkurti</t>
  </si>
  <si>
    <t xml:space="preserve">Iš viso </t>
  </si>
  <si>
    <t>Prienų rajono dalies  melioracijos sistemų rekonstrukcija</t>
  </si>
  <si>
    <t>Kaimo vietovių inžinerinių tinklų atnaujinimas ir tobulinimas</t>
  </si>
  <si>
    <t>4</t>
  </si>
  <si>
    <t>2</t>
  </si>
  <si>
    <t>Melioracijos funkcijų vykdymas</t>
  </si>
  <si>
    <t xml:space="preserve">SB </t>
  </si>
  <si>
    <t>2021-2023 M. PRIENŲ RAJONO SAVIVALDYBĖS</t>
  </si>
  <si>
    <t>2020-ųjų m. asignavimai, tūkst. Eur</t>
  </si>
  <si>
    <t>2021-ųjų m. asignavimų projektas, tūkst. Eur</t>
  </si>
  <si>
    <t>2023-ųjų m. asignavimų projektas</t>
  </si>
  <si>
    <t>2021-iesiems m.</t>
  </si>
  <si>
    <t xml:space="preserve">2023-iesiems m. </t>
  </si>
  <si>
    <t>Viešųjų paslaugų verslui teikimas</t>
  </si>
  <si>
    <t>Finansuojama projektų skaičius</t>
  </si>
  <si>
    <t>08.06.01.01</t>
  </si>
  <si>
    <t xml:space="preserve">PATVIRTINTA
Prienų rajono savivaldybės tarybos
2021 m. sausio 28 d. sprendimu Nr. T3-1
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</si>
</sst>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"/>
    <numFmt numFmtId="165" formatCode="_(* #,##0.00_);_(* \(#,##0.00\);_(* &quot;-&quot;??_);_(@_)"/>
  </numFmts>
  <fonts count="18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color indexed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</font>
    <font>
      <b/>
      <sz val="8"/>
      <color rgb="FFFF0000"/>
      <name val="Times New Roman"/>
      <family val="1"/>
      <charset val="186"/>
    </font>
    <font>
      <sz val="8"/>
      <name val="Times New Roman"/>
      <family val="1"/>
    </font>
    <font>
      <b/>
      <i/>
      <sz val="8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3" fontId="1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5" borderId="11" xfId="0" applyFont="1" applyFill="1" applyBorder="1" applyAlignment="1">
      <alignment horizontal="center" vertical="center" textRotation="90"/>
    </xf>
    <xf numFmtId="49" fontId="4" fillId="4" borderId="4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3" fillId="2" borderId="30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3" fillId="0" borderId="47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/>
    </xf>
    <xf numFmtId="1" fontId="4" fillId="4" borderId="20" xfId="0" applyNumberFormat="1" applyFont="1" applyFill="1" applyBorder="1" applyAlignment="1">
      <alignment horizontal="center" vertical="center"/>
    </xf>
    <xf numFmtId="1" fontId="3" fillId="0" borderId="44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3" fillId="0" borderId="58" xfId="0" applyNumberFormat="1" applyFont="1" applyFill="1" applyBorder="1" applyAlignment="1">
      <alignment horizontal="center" vertical="center" wrapText="1"/>
    </xf>
    <xf numFmtId="1" fontId="3" fillId="5" borderId="16" xfId="0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 wrapText="1"/>
    </xf>
    <xf numFmtId="1" fontId="3" fillId="2" borderId="30" xfId="2" applyNumberFormat="1" applyFont="1" applyFill="1" applyBorder="1" applyAlignment="1">
      <alignment horizontal="center" vertical="center"/>
    </xf>
    <xf numFmtId="1" fontId="3" fillId="2" borderId="6" xfId="2" applyNumberFormat="1" applyFont="1" applyFill="1" applyBorder="1" applyAlignment="1">
      <alignment horizontal="center" vertical="center"/>
    </xf>
    <xf numFmtId="1" fontId="3" fillId="0" borderId="58" xfId="0" applyNumberFormat="1" applyFont="1" applyFill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2" borderId="30" xfId="0" applyNumberFormat="1" applyFont="1" applyFill="1" applyBorder="1" applyAlignment="1">
      <alignment horizontal="center" vertical="center"/>
    </xf>
    <xf numFmtId="0" fontId="1" fillId="0" borderId="0" xfId="6"/>
    <xf numFmtId="0" fontId="3" fillId="0" borderId="59" xfId="1" applyFont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3" xfId="4" applyNumberFormat="1" applyFont="1" applyFill="1" applyBorder="1" applyAlignment="1">
      <alignment horizontal="center" vertical="center"/>
    </xf>
    <xf numFmtId="1" fontId="14" fillId="0" borderId="25" xfId="4" applyNumberFormat="1" applyFont="1" applyFill="1" applyBorder="1" applyAlignment="1">
      <alignment horizontal="center" vertical="center"/>
    </xf>
    <xf numFmtId="1" fontId="14" fillId="0" borderId="17" xfId="4" applyNumberFormat="1" applyFont="1" applyFill="1" applyBorder="1" applyAlignment="1">
      <alignment horizontal="center" vertical="center"/>
    </xf>
    <xf numFmtId="1" fontId="14" fillId="0" borderId="1" xfId="4" applyNumberFormat="1" applyFont="1" applyFill="1" applyBorder="1" applyAlignment="1">
      <alignment horizontal="center" vertical="center"/>
    </xf>
    <xf numFmtId="1" fontId="14" fillId="0" borderId="42" xfId="4" applyNumberFormat="1" applyFont="1" applyFill="1" applyBorder="1" applyAlignment="1">
      <alignment horizontal="center" vertical="center"/>
    </xf>
    <xf numFmtId="1" fontId="14" fillId="0" borderId="59" xfId="4" applyNumberFormat="1" applyFont="1" applyFill="1" applyBorder="1" applyAlignment="1">
      <alignment horizontal="center" vertical="center"/>
    </xf>
    <xf numFmtId="49" fontId="5" fillId="4" borderId="50" xfId="4" applyNumberFormat="1" applyFont="1" applyFill="1" applyBorder="1" applyAlignment="1">
      <alignment horizontal="center" vertical="center"/>
    </xf>
    <xf numFmtId="49" fontId="5" fillId="3" borderId="49" xfId="4" applyNumberFormat="1" applyFont="1" applyFill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1" fontId="14" fillId="0" borderId="16" xfId="4" applyNumberFormat="1" applyFont="1" applyFill="1" applyBorder="1" applyAlignment="1">
      <alignment horizontal="center" vertical="center"/>
    </xf>
    <xf numFmtId="1" fontId="14" fillId="0" borderId="3" xfId="4" applyNumberFormat="1" applyFont="1" applyFill="1" applyBorder="1" applyAlignment="1">
      <alignment horizontal="center" vertical="center"/>
    </xf>
    <xf numFmtId="1" fontId="14" fillId="0" borderId="6" xfId="4" applyNumberFormat="1" applyFont="1" applyFill="1" applyBorder="1" applyAlignment="1">
      <alignment horizontal="center" vertical="center"/>
    </xf>
    <xf numFmtId="1" fontId="14" fillId="0" borderId="19" xfId="4" applyNumberFormat="1" applyFont="1" applyFill="1" applyBorder="1" applyAlignment="1">
      <alignment horizontal="center" vertical="center"/>
    </xf>
    <xf numFmtId="1" fontId="14" fillId="0" borderId="30" xfId="4" applyNumberFormat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1" fontId="14" fillId="0" borderId="56" xfId="4" applyNumberFormat="1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61" xfId="4" applyNumberFormat="1" applyFont="1" applyFill="1" applyBorder="1" applyAlignment="1">
      <alignment horizontal="center" vertical="center"/>
    </xf>
    <xf numFmtId="1" fontId="14" fillId="0" borderId="46" xfId="4" applyNumberFormat="1" applyFont="1" applyFill="1" applyBorder="1" applyAlignment="1">
      <alignment horizontal="center" vertical="center"/>
    </xf>
    <xf numFmtId="1" fontId="14" fillId="0" borderId="11" xfId="4" applyNumberFormat="1" applyFont="1" applyFill="1" applyBorder="1" applyAlignment="1">
      <alignment horizontal="center" vertical="center"/>
    </xf>
    <xf numFmtId="1" fontId="14" fillId="0" borderId="62" xfId="4" applyNumberFormat="1" applyFont="1" applyFill="1" applyBorder="1" applyAlignment="1">
      <alignment horizontal="center" vertical="center"/>
    </xf>
    <xf numFmtId="1" fontId="14" fillId="0" borderId="29" xfId="4" applyNumberFormat="1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 wrapText="1"/>
    </xf>
    <xf numFmtId="1" fontId="4" fillId="2" borderId="24" xfId="4" applyNumberFormat="1" applyFont="1" applyFill="1" applyBorder="1" applyAlignment="1">
      <alignment horizontal="center" vertical="center"/>
    </xf>
    <xf numFmtId="164" fontId="14" fillId="9" borderId="47" xfId="4" applyNumberFormat="1" applyFont="1" applyFill="1" applyBorder="1" applyAlignment="1">
      <alignment horizontal="center" vertical="center"/>
    </xf>
    <xf numFmtId="164" fontId="14" fillId="9" borderId="29" xfId="4" applyNumberFormat="1" applyFont="1" applyFill="1" applyBorder="1" applyAlignment="1">
      <alignment horizontal="center" vertical="center"/>
    </xf>
    <xf numFmtId="0" fontId="5" fillId="8" borderId="22" xfId="4" applyFont="1" applyFill="1" applyBorder="1" applyAlignment="1">
      <alignment horizontal="center" vertical="center" wrapText="1"/>
    </xf>
    <xf numFmtId="1" fontId="3" fillId="8" borderId="44" xfId="4" applyNumberFormat="1" applyFont="1" applyFill="1" applyBorder="1" applyAlignment="1">
      <alignment horizontal="center" vertical="center"/>
    </xf>
    <xf numFmtId="1" fontId="3" fillId="8" borderId="1" xfId="4" applyNumberFormat="1" applyFont="1" applyFill="1" applyBorder="1" applyAlignment="1">
      <alignment horizontal="center" vertical="center"/>
    </xf>
    <xf numFmtId="1" fontId="3" fillId="8" borderId="10" xfId="4" applyNumberFormat="1" applyFont="1" applyFill="1" applyBorder="1" applyAlignment="1">
      <alignment horizontal="center" vertical="center"/>
    </xf>
    <xf numFmtId="1" fontId="15" fillId="8" borderId="1" xfId="4" applyNumberFormat="1" applyFont="1" applyFill="1" applyBorder="1" applyAlignment="1">
      <alignment horizontal="center" vertical="center"/>
    </xf>
    <xf numFmtId="1" fontId="15" fillId="8" borderId="10" xfId="4" applyNumberFormat="1" applyFont="1" applyFill="1" applyBorder="1" applyAlignment="1">
      <alignment horizontal="center" vertical="center"/>
    </xf>
    <xf numFmtId="1" fontId="4" fillId="8" borderId="32" xfId="4" applyNumberFormat="1" applyFont="1" applyFill="1" applyBorder="1" applyAlignment="1">
      <alignment horizontal="center" vertical="center"/>
    </xf>
    <xf numFmtId="1" fontId="4" fillId="8" borderId="2" xfId="4" applyNumberFormat="1" applyFont="1" applyFill="1" applyBorder="1" applyAlignment="1">
      <alignment horizontal="center" vertical="center"/>
    </xf>
    <xf numFmtId="1" fontId="4" fillId="8" borderId="3" xfId="4" applyNumberFormat="1" applyFont="1" applyFill="1" applyBorder="1" applyAlignment="1">
      <alignment horizontal="center" vertical="center"/>
    </xf>
    <xf numFmtId="1" fontId="4" fillId="8" borderId="7" xfId="4" applyNumberFormat="1" applyFont="1" applyFill="1" applyBorder="1" applyAlignment="1">
      <alignment horizontal="center" vertical="center"/>
    </xf>
    <xf numFmtId="1" fontId="15" fillId="8" borderId="2" xfId="4" applyNumberFormat="1" applyFont="1" applyFill="1" applyBorder="1" applyAlignment="1">
      <alignment horizontal="center" vertical="center"/>
    </xf>
    <xf numFmtId="1" fontId="15" fillId="8" borderId="3" xfId="4" applyNumberFormat="1" applyFont="1" applyFill="1" applyBorder="1" applyAlignment="1">
      <alignment horizontal="center" vertical="center"/>
    </xf>
    <xf numFmtId="1" fontId="15" fillId="8" borderId="7" xfId="4" applyNumberFormat="1" applyFont="1" applyFill="1" applyBorder="1" applyAlignment="1">
      <alignment horizontal="center" vertical="center"/>
    </xf>
    <xf numFmtId="0" fontId="5" fillId="8" borderId="20" xfId="4" applyFont="1" applyFill="1" applyBorder="1" applyAlignment="1">
      <alignment horizontal="center" vertical="center" wrapText="1"/>
    </xf>
    <xf numFmtId="1" fontId="4" fillId="8" borderId="12" xfId="4" applyNumberFormat="1" applyFont="1" applyFill="1" applyBorder="1" applyAlignment="1">
      <alignment horizontal="center" vertical="center"/>
    </xf>
    <xf numFmtId="1" fontId="4" fillId="8" borderId="11" xfId="4" applyNumberFormat="1" applyFont="1" applyFill="1" applyBorder="1" applyAlignment="1">
      <alignment horizontal="center" vertical="center"/>
    </xf>
    <xf numFmtId="1" fontId="4" fillId="8" borderId="38" xfId="4" applyNumberFormat="1" applyFont="1" applyFill="1" applyBorder="1" applyAlignment="1">
      <alignment horizontal="center" vertical="center"/>
    </xf>
    <xf numFmtId="1" fontId="15" fillId="8" borderId="47" xfId="4" applyNumberFormat="1" applyFont="1" applyFill="1" applyBorder="1" applyAlignment="1">
      <alignment horizontal="center" vertical="center"/>
    </xf>
    <xf numFmtId="1" fontId="15" fillId="8" borderId="48" xfId="4" applyNumberFormat="1" applyFont="1" applyFill="1" applyBorder="1" applyAlignment="1">
      <alignment horizontal="center" vertical="center"/>
    </xf>
    <xf numFmtId="1" fontId="15" fillId="8" borderId="14" xfId="4" applyNumberFormat="1" applyFont="1" applyFill="1" applyBorder="1" applyAlignment="1">
      <alignment horizontal="center" vertical="center"/>
    </xf>
    <xf numFmtId="1" fontId="4" fillId="8" borderId="31" xfId="4" applyNumberFormat="1" applyFont="1" applyFill="1" applyBorder="1" applyAlignment="1">
      <alignment horizontal="center" vertical="center"/>
    </xf>
    <xf numFmtId="0" fontId="5" fillId="9" borderId="20" xfId="4" applyFont="1" applyFill="1" applyBorder="1" applyAlignment="1">
      <alignment horizontal="center" vertical="center" wrapText="1"/>
    </xf>
    <xf numFmtId="1" fontId="4" fillId="9" borderId="23" xfId="4" applyNumberFormat="1" applyFont="1" applyFill="1" applyBorder="1" applyAlignment="1">
      <alignment horizontal="center" vertical="center"/>
    </xf>
    <xf numFmtId="164" fontId="14" fillId="9" borderId="63" xfId="4" applyNumberFormat="1" applyFont="1" applyFill="1" applyBorder="1" applyAlignment="1">
      <alignment horizontal="center" vertical="center"/>
    </xf>
    <xf numFmtId="164" fontId="14" fillId="9" borderId="64" xfId="4" applyNumberFormat="1" applyFont="1" applyFill="1" applyBorder="1" applyAlignment="1">
      <alignment horizontal="center" vertical="center"/>
    </xf>
    <xf numFmtId="1" fontId="4" fillId="10" borderId="13" xfId="0" applyNumberFormat="1" applyFont="1" applyFill="1" applyBorder="1" applyAlignment="1">
      <alignment horizontal="center" vertical="center"/>
    </xf>
    <xf numFmtId="164" fontId="4" fillId="10" borderId="20" xfId="0" applyNumberFormat="1" applyFont="1" applyFill="1" applyBorder="1" applyAlignment="1">
      <alignment horizontal="center" vertical="center"/>
    </xf>
    <xf numFmtId="164" fontId="4" fillId="10" borderId="31" xfId="0" applyNumberFormat="1" applyFont="1" applyFill="1" applyBorder="1" applyAlignment="1">
      <alignment horizontal="center" vertical="center"/>
    </xf>
    <xf numFmtId="1" fontId="14" fillId="0" borderId="27" xfId="4" applyNumberFormat="1" applyFont="1" applyFill="1" applyBorder="1" applyAlignment="1">
      <alignment horizontal="center" vertical="center"/>
    </xf>
    <xf numFmtId="1" fontId="4" fillId="2" borderId="22" xfId="4" applyNumberFormat="1" applyFont="1" applyFill="1" applyBorder="1" applyAlignment="1">
      <alignment horizontal="center" vertical="center"/>
    </xf>
    <xf numFmtId="1" fontId="4" fillId="9" borderId="20" xfId="4" applyNumberFormat="1" applyFont="1" applyFill="1" applyBorder="1" applyAlignment="1">
      <alignment horizontal="center" vertical="center"/>
    </xf>
    <xf numFmtId="1" fontId="14" fillId="0" borderId="26" xfId="4" applyNumberFormat="1" applyFont="1" applyFill="1" applyBorder="1" applyAlignment="1">
      <alignment horizontal="center" vertical="center"/>
    </xf>
    <xf numFmtId="1" fontId="4" fillId="4" borderId="21" xfId="0" applyNumberFormat="1" applyFont="1" applyFill="1" applyBorder="1" applyAlignment="1">
      <alignment horizontal="center" vertical="center"/>
    </xf>
    <xf numFmtId="1" fontId="4" fillId="10" borderId="2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49" fontId="5" fillId="4" borderId="50" xfId="4" applyNumberFormat="1" applyFont="1" applyFill="1" applyBorder="1" applyAlignment="1">
      <alignment horizontal="center" vertical="center"/>
    </xf>
    <xf numFmtId="49" fontId="5" fillId="3" borderId="49" xfId="4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left" vertical="center" wrapText="1"/>
    </xf>
    <xf numFmtId="164" fontId="3" fillId="0" borderId="29" xfId="0" applyNumberFormat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 textRotation="90"/>
    </xf>
    <xf numFmtId="0" fontId="3" fillId="5" borderId="65" xfId="0" applyFont="1" applyFill="1" applyBorder="1" applyAlignment="1">
      <alignment horizontal="center" vertical="center" textRotation="90"/>
    </xf>
    <xf numFmtId="2" fontId="3" fillId="0" borderId="66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3" fillId="0" borderId="30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" fontId="3" fillId="2" borderId="67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164" fontId="3" fillId="2" borderId="55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3" fillId="0" borderId="39" xfId="0" applyFont="1" applyBorder="1"/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61" xfId="0" applyFont="1" applyBorder="1"/>
    <xf numFmtId="0" fontId="4" fillId="0" borderId="39" xfId="0" applyFont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1" fontId="3" fillId="2" borderId="15" xfId="2" applyNumberFormat="1" applyFont="1" applyFill="1" applyBorder="1" applyAlignment="1">
      <alignment horizontal="center" vertical="center"/>
    </xf>
    <xf numFmtId="1" fontId="3" fillId="2" borderId="2" xfId="2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 wrapText="1"/>
    </xf>
    <xf numFmtId="1" fontId="5" fillId="2" borderId="24" xfId="4" applyNumberFormat="1" applyFont="1" applyFill="1" applyBorder="1" applyAlignment="1">
      <alignment horizontal="center" vertical="center"/>
    </xf>
    <xf numFmtId="1" fontId="14" fillId="8" borderId="1" xfId="4" applyNumberFormat="1" applyFont="1" applyFill="1" applyBorder="1" applyAlignment="1">
      <alignment horizontal="center" vertical="center"/>
    </xf>
    <xf numFmtId="1" fontId="5" fillId="8" borderId="3" xfId="4" applyNumberFormat="1" applyFont="1" applyFill="1" applyBorder="1" applyAlignment="1">
      <alignment horizontal="center" vertical="center"/>
    </xf>
    <xf numFmtId="1" fontId="14" fillId="8" borderId="44" xfId="4" applyNumberFormat="1" applyFont="1" applyFill="1" applyBorder="1" applyAlignment="1">
      <alignment horizontal="center" vertical="center"/>
    </xf>
    <xf numFmtId="1" fontId="5" fillId="9" borderId="23" xfId="4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8" borderId="19" xfId="0" applyNumberFormat="1" applyFont="1" applyFill="1" applyBorder="1" applyAlignment="1">
      <alignment horizontal="center" vertical="center"/>
    </xf>
    <xf numFmtId="1" fontId="3" fillId="8" borderId="30" xfId="0" applyNumberFormat="1" applyFont="1" applyFill="1" applyBorder="1" applyAlignment="1">
      <alignment horizontal="center" vertical="center"/>
    </xf>
    <xf numFmtId="164" fontId="3" fillId="8" borderId="3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right" vertical="center"/>
    </xf>
    <xf numFmtId="0" fontId="9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57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40" xfId="0" applyNumberFormat="1" applyFont="1" applyFill="1" applyBorder="1" applyAlignment="1">
      <alignment horizontal="center" vertical="center"/>
    </xf>
    <xf numFmtId="49" fontId="4" fillId="3" borderId="34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49" fontId="4" fillId="3" borderId="31" xfId="0" applyNumberFormat="1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10" borderId="23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1" fillId="0" borderId="39" xfId="0" applyFont="1" applyBorder="1"/>
    <xf numFmtId="0" fontId="4" fillId="4" borderId="4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11" fillId="0" borderId="39" xfId="0" applyFont="1" applyFill="1" applyBorder="1"/>
    <xf numFmtId="49" fontId="3" fillId="0" borderId="49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left" vertical="center" wrapText="1"/>
    </xf>
    <xf numFmtId="164" fontId="3" fillId="0" borderId="52" xfId="0" applyNumberFormat="1" applyFont="1" applyFill="1" applyBorder="1" applyAlignment="1">
      <alignment horizontal="left" vertical="center" wrapText="1"/>
    </xf>
    <xf numFmtId="0" fontId="11" fillId="0" borderId="33" xfId="0" applyFont="1" applyBorder="1"/>
    <xf numFmtId="164" fontId="3" fillId="0" borderId="22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left" vertical="center" wrapText="1"/>
    </xf>
    <xf numFmtId="164" fontId="3" fillId="0" borderId="33" xfId="0" applyNumberFormat="1" applyFont="1" applyFill="1" applyBorder="1" applyAlignment="1">
      <alignment horizontal="left" vertical="center" wrapText="1"/>
    </xf>
    <xf numFmtId="164" fontId="3" fillId="0" borderId="27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4" fillId="4" borderId="34" xfId="0" applyNumberFormat="1" applyFont="1" applyFill="1" applyBorder="1" applyAlignment="1">
      <alignment horizontal="left" vertical="center" wrapText="1"/>
    </xf>
    <xf numFmtId="164" fontId="4" fillId="4" borderId="35" xfId="0" applyNumberFormat="1" applyFont="1" applyFill="1" applyBorder="1" applyAlignment="1">
      <alignment horizontal="left" vertical="center" wrapText="1"/>
    </xf>
    <xf numFmtId="164" fontId="4" fillId="4" borderId="31" xfId="0" applyNumberFormat="1" applyFont="1" applyFill="1" applyBorder="1" applyAlignment="1">
      <alignment horizontal="left" vertical="center" wrapText="1"/>
    </xf>
    <xf numFmtId="164" fontId="13" fillId="3" borderId="54" xfId="0" applyNumberFormat="1" applyFont="1" applyFill="1" applyBorder="1" applyAlignment="1">
      <alignment horizontal="left" vertical="center" wrapText="1"/>
    </xf>
    <xf numFmtId="164" fontId="13" fillId="3" borderId="36" xfId="0" applyNumberFormat="1" applyFont="1" applyFill="1" applyBorder="1" applyAlignment="1">
      <alignment horizontal="left" vertical="center" wrapText="1"/>
    </xf>
    <xf numFmtId="164" fontId="13" fillId="3" borderId="0" xfId="0" applyNumberFormat="1" applyFont="1" applyFill="1" applyBorder="1" applyAlignment="1">
      <alignment horizontal="left" vertical="center" wrapText="1"/>
    </xf>
    <xf numFmtId="164" fontId="13" fillId="3" borderId="35" xfId="0" applyNumberFormat="1" applyFont="1" applyFill="1" applyBorder="1" applyAlignment="1">
      <alignment horizontal="left" vertical="center" wrapText="1"/>
    </xf>
    <xf numFmtId="164" fontId="13" fillId="3" borderId="3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 wrapText="1"/>
    </xf>
    <xf numFmtId="0" fontId="4" fillId="6" borderId="35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38" xfId="0" applyFont="1" applyFill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textRotation="90" wrapText="1"/>
    </xf>
    <xf numFmtId="0" fontId="3" fillId="5" borderId="52" xfId="0" applyFont="1" applyFill="1" applyBorder="1" applyAlignment="1">
      <alignment horizontal="center" vertical="center" textRotation="90" wrapText="1"/>
    </xf>
    <xf numFmtId="0" fontId="3" fillId="5" borderId="21" xfId="0" applyFont="1" applyFill="1" applyBorder="1" applyAlignment="1">
      <alignment horizontal="center" vertical="center" textRotation="90" wrapText="1"/>
    </xf>
    <xf numFmtId="49" fontId="4" fillId="7" borderId="23" xfId="0" applyNumberFormat="1" applyFont="1" applyFill="1" applyBorder="1" applyAlignment="1">
      <alignment horizontal="left" vertical="center" wrapText="1"/>
    </xf>
    <xf numFmtId="49" fontId="4" fillId="7" borderId="35" xfId="0" applyNumberFormat="1" applyFont="1" applyFill="1" applyBorder="1" applyAlignment="1">
      <alignment horizontal="left" vertical="center" wrapText="1"/>
    </xf>
    <xf numFmtId="49" fontId="4" fillId="7" borderId="31" xfId="0" applyNumberFormat="1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2" fontId="3" fillId="0" borderId="50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left" vertical="center" wrapText="1"/>
    </xf>
    <xf numFmtId="49" fontId="5" fillId="4" borderId="8" xfId="4" applyNumberFormat="1" applyFont="1" applyFill="1" applyBorder="1" applyAlignment="1">
      <alignment horizontal="center" vertical="center"/>
    </xf>
    <xf numFmtId="49" fontId="5" fillId="4" borderId="50" xfId="4" applyNumberFormat="1" applyFont="1" applyFill="1" applyBorder="1" applyAlignment="1">
      <alignment horizontal="center" vertical="center"/>
    </xf>
    <xf numFmtId="49" fontId="5" fillId="4" borderId="13" xfId="4" applyNumberFormat="1" applyFont="1" applyFill="1" applyBorder="1" applyAlignment="1">
      <alignment horizontal="center" vertical="center"/>
    </xf>
    <xf numFmtId="49" fontId="5" fillId="3" borderId="9" xfId="4" applyNumberFormat="1" applyFont="1" applyFill="1" applyBorder="1" applyAlignment="1">
      <alignment horizontal="center" vertical="center"/>
    </xf>
    <xf numFmtId="49" fontId="5" fillId="3" borderId="49" xfId="4" applyNumberFormat="1" applyFont="1" applyFill="1" applyBorder="1" applyAlignment="1">
      <alignment horizontal="center" vertical="center"/>
    </xf>
    <xf numFmtId="49" fontId="5" fillId="3" borderId="39" xfId="4" applyNumberFormat="1" applyFont="1" applyFill="1" applyBorder="1" applyAlignment="1">
      <alignment horizontal="center" vertical="center"/>
    </xf>
    <xf numFmtId="49" fontId="5" fillId="0" borderId="9" xfId="4" applyNumberFormat="1" applyFont="1" applyBorder="1" applyAlignment="1">
      <alignment horizontal="center" vertical="center"/>
    </xf>
    <xf numFmtId="49" fontId="5" fillId="0" borderId="49" xfId="4" applyNumberFormat="1" applyFont="1" applyBorder="1" applyAlignment="1">
      <alignment horizontal="center" vertical="center"/>
    </xf>
    <xf numFmtId="49" fontId="5" fillId="0" borderId="39" xfId="4" applyNumberFormat="1" applyFont="1" applyBorder="1" applyAlignment="1">
      <alignment horizontal="center" vertical="center"/>
    </xf>
    <xf numFmtId="0" fontId="14" fillId="8" borderId="9" xfId="4" applyFont="1" applyFill="1" applyBorder="1" applyAlignment="1">
      <alignment horizontal="left" vertical="center" wrapText="1"/>
    </xf>
    <xf numFmtId="0" fontId="14" fillId="8" borderId="49" xfId="4" applyFont="1" applyFill="1" applyBorder="1" applyAlignment="1">
      <alignment horizontal="left" vertical="center" wrapText="1"/>
    </xf>
    <xf numFmtId="0" fontId="14" fillId="8" borderId="39" xfId="4" applyFont="1" applyFill="1" applyBorder="1" applyAlignment="1">
      <alignment horizontal="left" vertical="center" wrapText="1"/>
    </xf>
    <xf numFmtId="49" fontId="14" fillId="0" borderId="9" xfId="4" applyNumberFormat="1" applyFont="1" applyFill="1" applyBorder="1" applyAlignment="1">
      <alignment horizontal="center" vertical="center" wrapText="1"/>
    </xf>
    <xf numFmtId="49" fontId="14" fillId="0" borderId="49" xfId="4" applyNumberFormat="1" applyFont="1" applyFill="1" applyBorder="1" applyAlignment="1">
      <alignment horizontal="center" vertical="center" wrapText="1"/>
    </xf>
    <xf numFmtId="49" fontId="14" fillId="0" borderId="57" xfId="4" applyNumberFormat="1" applyFont="1" applyFill="1" applyBorder="1" applyAlignment="1">
      <alignment horizontal="center" vertical="center" readingOrder="1"/>
    </xf>
    <xf numFmtId="49" fontId="14" fillId="0" borderId="60" xfId="4" applyNumberFormat="1" applyFont="1" applyFill="1" applyBorder="1" applyAlignment="1">
      <alignment horizontal="center" vertical="center" readingOrder="1"/>
    </xf>
    <xf numFmtId="164" fontId="14" fillId="0" borderId="29" xfId="4" applyNumberFormat="1" applyFont="1" applyFill="1" applyBorder="1" applyAlignment="1">
      <alignment vertical="center" wrapText="1"/>
    </xf>
    <xf numFmtId="164" fontId="14" fillId="0" borderId="52" xfId="4" applyNumberFormat="1" applyFont="1" applyFill="1" applyBorder="1" applyAlignment="1">
      <alignment vertical="center" wrapText="1"/>
    </xf>
    <xf numFmtId="164" fontId="14" fillId="0" borderId="33" xfId="4" applyNumberFormat="1" applyFont="1" applyFill="1" applyBorder="1" applyAlignment="1">
      <alignment vertical="center" wrapText="1"/>
    </xf>
    <xf numFmtId="164" fontId="14" fillId="8" borderId="9" xfId="4" applyNumberFormat="1" applyFont="1" applyFill="1" applyBorder="1" applyAlignment="1">
      <alignment horizontal="center" vertical="center"/>
    </xf>
    <xf numFmtId="164" fontId="14" fillId="8" borderId="49" xfId="4" applyNumberFormat="1" applyFont="1" applyFill="1" applyBorder="1" applyAlignment="1">
      <alignment horizontal="center" vertical="center"/>
    </xf>
    <xf numFmtId="164" fontId="14" fillId="8" borderId="43" xfId="4" applyNumberFormat="1" applyFont="1" applyFill="1" applyBorder="1" applyAlignment="1">
      <alignment horizontal="center" vertical="center"/>
    </xf>
    <xf numFmtId="164" fontId="14" fillId="8" borderId="57" xfId="4" applyNumberFormat="1" applyFont="1" applyFill="1" applyBorder="1" applyAlignment="1">
      <alignment horizontal="center" vertical="center"/>
    </xf>
    <xf numFmtId="164" fontId="14" fillId="8" borderId="60" xfId="4" applyNumberFormat="1" applyFont="1" applyFill="1" applyBorder="1" applyAlignment="1">
      <alignment horizontal="center" vertical="center"/>
    </xf>
    <xf numFmtId="164" fontId="14" fillId="8" borderId="18" xfId="4" applyNumberFormat="1" applyFont="1" applyFill="1" applyBorder="1" applyAlignment="1">
      <alignment horizontal="center" vertical="center"/>
    </xf>
    <xf numFmtId="49" fontId="14" fillId="0" borderId="58" xfId="4" applyNumberFormat="1" applyFont="1" applyFill="1" applyBorder="1" applyAlignment="1">
      <alignment horizontal="center" vertical="center" readingOrder="1"/>
    </xf>
    <xf numFmtId="164" fontId="14" fillId="0" borderId="56" xfId="4" applyNumberFormat="1" applyFont="1" applyFill="1" applyBorder="1" applyAlignment="1">
      <alignment vertical="center" wrapText="1"/>
    </xf>
    <xf numFmtId="164" fontId="14" fillId="0" borderId="53" xfId="4" applyNumberFormat="1" applyFont="1" applyFill="1" applyBorder="1" applyAlignment="1">
      <alignment vertical="center" wrapText="1"/>
    </xf>
    <xf numFmtId="49" fontId="14" fillId="0" borderId="3" xfId="4" applyNumberFormat="1" applyFont="1" applyFill="1" applyBorder="1" applyAlignment="1">
      <alignment horizontal="center" vertical="center" wrapText="1"/>
    </xf>
  </cellXfs>
  <cellStyles count="8">
    <cellStyle name="Comma" xfId="2" builtinId="3"/>
    <cellStyle name="Comma 2" xfId="7"/>
    <cellStyle name="Comma 3" xfId="5"/>
    <cellStyle name="Normal" xfId="0" builtinId="0"/>
    <cellStyle name="Normal 2" xfId="4"/>
    <cellStyle name="Normal 2 2" xfId="6"/>
    <cellStyle name="Normal 3" xfId="3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1"/>
  <sheetViews>
    <sheetView tabSelected="1" workbookViewId="0">
      <selection activeCell="A6" sqref="A6:U6"/>
    </sheetView>
  </sheetViews>
  <sheetFormatPr defaultRowHeight="11.25"/>
  <cols>
    <col min="1" max="1" width="3.5703125" style="1" customWidth="1"/>
    <col min="2" max="2" width="3.7109375" style="1" customWidth="1"/>
    <col min="3" max="3" width="3" style="1" customWidth="1"/>
    <col min="4" max="4" width="22.42578125" style="1" customWidth="1"/>
    <col min="5" max="5" width="5" style="1" customWidth="1"/>
    <col min="6" max="6" width="3.7109375" style="1" customWidth="1"/>
    <col min="7" max="7" width="8.28515625" style="4" customWidth="1"/>
    <col min="8" max="8" width="11.28515625" style="1" customWidth="1"/>
    <col min="9" max="9" width="10.85546875" style="1" customWidth="1"/>
    <col min="10" max="10" width="7.42578125" style="1" customWidth="1"/>
    <col min="11" max="11" width="6.140625" style="1" customWidth="1"/>
    <col min="12" max="13" width="9.5703125" style="1" customWidth="1"/>
    <col min="14" max="14" width="5.85546875" style="1" customWidth="1"/>
    <col min="15" max="15" width="6.7109375" style="1" customWidth="1"/>
    <col min="16" max="16" width="8.85546875" style="1" customWidth="1"/>
    <col min="17" max="17" width="10" style="1" customWidth="1"/>
    <col min="18" max="18" width="14.28515625" style="1" customWidth="1"/>
    <col min="19" max="19" width="9.28515625" style="1" customWidth="1"/>
    <col min="20" max="21" width="8.28515625" style="1" customWidth="1"/>
    <col min="22" max="16384" width="9.140625" style="1"/>
  </cols>
  <sheetData>
    <row r="1" spans="1:27" ht="61.5" customHeight="1">
      <c r="A1" s="5"/>
      <c r="B1" s="5"/>
      <c r="C1" s="5"/>
      <c r="D1" s="5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196" t="s">
        <v>77</v>
      </c>
      <c r="S1" s="196"/>
      <c r="T1" s="196"/>
      <c r="U1" s="196"/>
    </row>
    <row r="2" spans="1:27" ht="15.75" customHeight="1">
      <c r="A2" s="212" t="s">
        <v>19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7" s="3" customFormat="1" ht="12" customHeight="1">
      <c r="A3" s="213" t="s">
        <v>68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1"/>
      <c r="W3" s="1"/>
      <c r="X3" s="1"/>
      <c r="Y3" s="1"/>
      <c r="Z3" s="1"/>
      <c r="AA3" s="1"/>
    </row>
    <row r="4" spans="1:27" s="6" customFormat="1" ht="15.75" customHeight="1">
      <c r="A4" s="197" t="s">
        <v>33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7" s="3" customFormat="1" ht="12.75" customHeight="1">
      <c r="A5" s="213" t="s">
        <v>35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</row>
    <row r="6" spans="1:27" ht="13.5" customHeight="1">
      <c r="A6" s="215" t="s">
        <v>34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"/>
      <c r="W6" s="2"/>
      <c r="X6" s="2"/>
      <c r="Y6" s="2"/>
      <c r="Z6" s="2"/>
      <c r="AA6" s="2"/>
    </row>
    <row r="7" spans="1:27" ht="14.25" customHeight="1" thickBo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1:27" ht="54" customHeight="1">
      <c r="A8" s="198" t="s">
        <v>0</v>
      </c>
      <c r="B8" s="206" t="s">
        <v>1</v>
      </c>
      <c r="C8" s="206" t="s">
        <v>2</v>
      </c>
      <c r="D8" s="216" t="s">
        <v>3</v>
      </c>
      <c r="E8" s="203" t="s">
        <v>4</v>
      </c>
      <c r="F8" s="206" t="s">
        <v>5</v>
      </c>
      <c r="G8" s="316" t="s">
        <v>6</v>
      </c>
      <c r="H8" s="321" t="s">
        <v>69</v>
      </c>
      <c r="I8" s="322"/>
      <c r="J8" s="322"/>
      <c r="K8" s="323"/>
      <c r="L8" s="321" t="s">
        <v>70</v>
      </c>
      <c r="M8" s="322"/>
      <c r="N8" s="322"/>
      <c r="O8" s="323"/>
      <c r="P8" s="324" t="s">
        <v>43</v>
      </c>
      <c r="Q8" s="324" t="s">
        <v>71</v>
      </c>
      <c r="R8" s="209" t="s">
        <v>7</v>
      </c>
      <c r="S8" s="210"/>
      <c r="T8" s="210"/>
      <c r="U8" s="211"/>
    </row>
    <row r="9" spans="1:27" ht="32.25" customHeight="1">
      <c r="A9" s="199"/>
      <c r="B9" s="207"/>
      <c r="C9" s="207"/>
      <c r="D9" s="217"/>
      <c r="E9" s="204"/>
      <c r="F9" s="207"/>
      <c r="G9" s="317"/>
      <c r="H9" s="201" t="s">
        <v>8</v>
      </c>
      <c r="I9" s="214" t="s">
        <v>9</v>
      </c>
      <c r="J9" s="214"/>
      <c r="K9" s="319" t="s">
        <v>10</v>
      </c>
      <c r="L9" s="201" t="s">
        <v>8</v>
      </c>
      <c r="M9" s="214" t="s">
        <v>9</v>
      </c>
      <c r="N9" s="214"/>
      <c r="O9" s="319" t="s">
        <v>10</v>
      </c>
      <c r="P9" s="325"/>
      <c r="Q9" s="325"/>
      <c r="R9" s="332" t="s">
        <v>20</v>
      </c>
      <c r="S9" s="160"/>
      <c r="T9" s="330"/>
      <c r="U9" s="331"/>
    </row>
    <row r="10" spans="1:27" ht="90" customHeight="1" thickBot="1">
      <c r="A10" s="200"/>
      <c r="B10" s="208"/>
      <c r="C10" s="208"/>
      <c r="D10" s="218"/>
      <c r="E10" s="205"/>
      <c r="F10" s="208"/>
      <c r="G10" s="318"/>
      <c r="H10" s="202"/>
      <c r="I10" s="8" t="s">
        <v>8</v>
      </c>
      <c r="J10" s="9" t="s">
        <v>11</v>
      </c>
      <c r="K10" s="320"/>
      <c r="L10" s="202"/>
      <c r="M10" s="8" t="s">
        <v>8</v>
      </c>
      <c r="N10" s="9" t="s">
        <v>11</v>
      </c>
      <c r="O10" s="320"/>
      <c r="P10" s="326"/>
      <c r="Q10" s="326"/>
      <c r="R10" s="333"/>
      <c r="S10" s="10" t="s">
        <v>72</v>
      </c>
      <c r="T10" s="158" t="s">
        <v>44</v>
      </c>
      <c r="U10" s="159" t="s">
        <v>73</v>
      </c>
    </row>
    <row r="11" spans="1:27" ht="15" customHeight="1" thickBot="1">
      <c r="A11" s="327" t="s">
        <v>27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9"/>
    </row>
    <row r="12" spans="1:27" ht="15" customHeight="1" thickBot="1">
      <c r="A12" s="313" t="s">
        <v>26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5"/>
    </row>
    <row r="13" spans="1:27" ht="15" customHeight="1" thickBot="1">
      <c r="A13" s="11" t="s">
        <v>16</v>
      </c>
      <c r="B13" s="260" t="s">
        <v>29</v>
      </c>
      <c r="C13" s="261"/>
      <c r="D13" s="261"/>
      <c r="E13" s="261"/>
      <c r="F13" s="261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3"/>
    </row>
    <row r="14" spans="1:27" ht="21" customHeight="1" thickBot="1">
      <c r="A14" s="30">
        <v>1</v>
      </c>
      <c r="B14" s="31">
        <v>3</v>
      </c>
      <c r="C14" s="242" t="s">
        <v>24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43"/>
    </row>
    <row r="15" spans="1:27" ht="14.1" customHeight="1">
      <c r="A15" s="224">
        <v>1</v>
      </c>
      <c r="B15" s="247">
        <v>3</v>
      </c>
      <c r="C15" s="251">
        <v>1</v>
      </c>
      <c r="D15" s="249" t="s">
        <v>39</v>
      </c>
      <c r="E15" s="231" t="s">
        <v>30</v>
      </c>
      <c r="F15" s="241">
        <v>15</v>
      </c>
      <c r="G15" s="12" t="s">
        <v>13</v>
      </c>
      <c r="H15" s="63">
        <v>38000</v>
      </c>
      <c r="I15" s="22">
        <v>38000</v>
      </c>
      <c r="J15" s="13">
        <v>0</v>
      </c>
      <c r="K15" s="32">
        <v>0</v>
      </c>
      <c r="L15" s="63">
        <v>40000</v>
      </c>
      <c r="M15" s="22">
        <v>40000</v>
      </c>
      <c r="N15" s="13">
        <v>0</v>
      </c>
      <c r="O15" s="32">
        <v>0</v>
      </c>
      <c r="P15" s="27">
        <v>50000</v>
      </c>
      <c r="Q15" s="27">
        <v>50000</v>
      </c>
      <c r="R15" s="244" t="s">
        <v>40</v>
      </c>
      <c r="S15" s="28">
        <v>100</v>
      </c>
      <c r="T15" s="28">
        <v>150</v>
      </c>
      <c r="U15" s="33">
        <v>150</v>
      </c>
    </row>
    <row r="16" spans="1:27" ht="19.5" customHeight="1">
      <c r="A16" s="225"/>
      <c r="B16" s="248"/>
      <c r="C16" s="252"/>
      <c r="D16" s="250"/>
      <c r="E16" s="246"/>
      <c r="F16" s="229"/>
      <c r="G16" s="34" t="s">
        <v>21</v>
      </c>
      <c r="H16" s="64">
        <f>SUM(H15)</f>
        <v>38000</v>
      </c>
      <c r="I16" s="20">
        <f>SUM(I15)</f>
        <v>38000</v>
      </c>
      <c r="J16" s="20">
        <f t="shared" ref="J16:Q16" si="0">SUM(J15)</f>
        <v>0</v>
      </c>
      <c r="K16" s="35">
        <f t="shared" si="0"/>
        <v>0</v>
      </c>
      <c r="L16" s="19">
        <f t="shared" si="0"/>
        <v>40000</v>
      </c>
      <c r="M16" s="20">
        <f t="shared" si="0"/>
        <v>40000</v>
      </c>
      <c r="N16" s="20">
        <f t="shared" si="0"/>
        <v>0</v>
      </c>
      <c r="O16" s="35">
        <f t="shared" si="0"/>
        <v>0</v>
      </c>
      <c r="P16" s="65">
        <f t="shared" si="0"/>
        <v>50000</v>
      </c>
      <c r="Q16" s="65">
        <f t="shared" si="0"/>
        <v>50000</v>
      </c>
      <c r="R16" s="245"/>
      <c r="S16" s="14"/>
      <c r="T16" s="14"/>
      <c r="U16" s="14"/>
    </row>
    <row r="17" spans="1:22" ht="14.1" customHeight="1">
      <c r="A17" s="240">
        <v>1</v>
      </c>
      <c r="B17" s="253">
        <v>3</v>
      </c>
      <c r="C17" s="254">
        <v>2</v>
      </c>
      <c r="D17" s="232" t="s">
        <v>23</v>
      </c>
      <c r="E17" s="230" t="s">
        <v>30</v>
      </c>
      <c r="F17" s="228">
        <v>9</v>
      </c>
      <c r="G17" s="16" t="s">
        <v>13</v>
      </c>
      <c r="H17" s="66">
        <v>30000</v>
      </c>
      <c r="I17" s="17">
        <v>30000</v>
      </c>
      <c r="J17" s="17">
        <v>0</v>
      </c>
      <c r="K17" s="18">
        <v>0</v>
      </c>
      <c r="L17" s="66">
        <v>30000</v>
      </c>
      <c r="M17" s="17">
        <v>30000</v>
      </c>
      <c r="N17" s="17">
        <v>0</v>
      </c>
      <c r="O17" s="18">
        <v>0</v>
      </c>
      <c r="P17" s="67">
        <v>30000</v>
      </c>
      <c r="Q17" s="67">
        <v>30000</v>
      </c>
      <c r="R17" s="226" t="s">
        <v>41</v>
      </c>
      <c r="S17" s="157">
        <v>20</v>
      </c>
      <c r="T17" s="36">
        <v>20</v>
      </c>
      <c r="U17" s="37">
        <v>20</v>
      </c>
    </row>
    <row r="18" spans="1:22" ht="18.75" customHeight="1">
      <c r="A18" s="225"/>
      <c r="B18" s="248"/>
      <c r="C18" s="252"/>
      <c r="D18" s="233"/>
      <c r="E18" s="231"/>
      <c r="F18" s="229"/>
      <c r="G18" s="51" t="s">
        <v>21</v>
      </c>
      <c r="H18" s="19">
        <f>SUM(H17)</f>
        <v>30000</v>
      </c>
      <c r="I18" s="20">
        <f>SUM(I17)</f>
        <v>30000</v>
      </c>
      <c r="J18" s="20">
        <f t="shared" ref="J18:Q18" si="1">SUM(J17)</f>
        <v>0</v>
      </c>
      <c r="K18" s="174">
        <f t="shared" si="1"/>
        <v>0</v>
      </c>
      <c r="L18" s="19">
        <f t="shared" si="1"/>
        <v>30000</v>
      </c>
      <c r="M18" s="20">
        <f t="shared" si="1"/>
        <v>30000</v>
      </c>
      <c r="N18" s="20">
        <f t="shared" si="1"/>
        <v>0</v>
      </c>
      <c r="O18" s="174">
        <f t="shared" si="1"/>
        <v>0</v>
      </c>
      <c r="P18" s="89">
        <f t="shared" si="1"/>
        <v>30000</v>
      </c>
      <c r="Q18" s="89">
        <f t="shared" si="1"/>
        <v>30000</v>
      </c>
      <c r="R18" s="227"/>
      <c r="S18" s="14"/>
      <c r="T18" s="14"/>
      <c r="U18" s="14"/>
    </row>
    <row r="19" spans="1:22" ht="12.75" customHeight="1">
      <c r="A19" s="167">
        <v>1</v>
      </c>
      <c r="B19" s="166">
        <v>3</v>
      </c>
      <c r="C19" s="164">
        <v>3</v>
      </c>
      <c r="D19" s="178" t="s">
        <v>74</v>
      </c>
      <c r="E19" s="185" t="s">
        <v>76</v>
      </c>
      <c r="F19" s="168">
        <v>11</v>
      </c>
      <c r="G19" s="180" t="s">
        <v>13</v>
      </c>
      <c r="H19" s="191">
        <v>0</v>
      </c>
      <c r="I19" s="192">
        <v>0</v>
      </c>
      <c r="J19" s="192">
        <v>0</v>
      </c>
      <c r="K19" s="193">
        <v>0</v>
      </c>
      <c r="L19" s="191">
        <v>20000</v>
      </c>
      <c r="M19" s="192">
        <v>20000</v>
      </c>
      <c r="N19" s="192">
        <v>0</v>
      </c>
      <c r="O19" s="193">
        <v>0</v>
      </c>
      <c r="P19" s="194">
        <v>20000</v>
      </c>
      <c r="Q19" s="194">
        <v>20000</v>
      </c>
      <c r="R19" s="258" t="s">
        <v>75</v>
      </c>
      <c r="S19" s="195">
        <v>1</v>
      </c>
      <c r="T19" s="195">
        <v>1</v>
      </c>
      <c r="U19" s="195">
        <v>1</v>
      </c>
    </row>
    <row r="20" spans="1:22" ht="18.75" customHeight="1" thickBot="1">
      <c r="A20" s="167"/>
      <c r="B20" s="165"/>
      <c r="C20" s="179"/>
      <c r="D20" s="175"/>
      <c r="E20" s="176"/>
      <c r="F20" s="177"/>
      <c r="G20" s="169" t="s">
        <v>21</v>
      </c>
      <c r="H20" s="68">
        <v>0</v>
      </c>
      <c r="I20" s="38">
        <v>0</v>
      </c>
      <c r="J20" s="38">
        <v>0</v>
      </c>
      <c r="K20" s="170">
        <v>0</v>
      </c>
      <c r="L20" s="68">
        <f>SUM(L19)</f>
        <v>20000</v>
      </c>
      <c r="M20" s="38">
        <f>SUM(M19)</f>
        <v>20000</v>
      </c>
      <c r="N20" s="38">
        <v>0</v>
      </c>
      <c r="O20" s="170">
        <v>0</v>
      </c>
      <c r="P20" s="171">
        <v>20000</v>
      </c>
      <c r="Q20" s="171">
        <v>20000</v>
      </c>
      <c r="R20" s="259"/>
      <c r="S20" s="172"/>
      <c r="T20" s="172"/>
      <c r="U20" s="173"/>
    </row>
    <row r="21" spans="1:22" ht="15" customHeight="1" thickBot="1">
      <c r="A21" s="39" t="s">
        <v>16</v>
      </c>
      <c r="B21" s="40" t="s">
        <v>17</v>
      </c>
      <c r="C21" s="237" t="s">
        <v>14</v>
      </c>
      <c r="D21" s="238"/>
      <c r="E21" s="238"/>
      <c r="F21" s="238"/>
      <c r="G21" s="239"/>
      <c r="H21" s="69">
        <f>H16+H18+H19</f>
        <v>68000</v>
      </c>
      <c r="I21" s="69">
        <f>I16+I18+I19</f>
        <v>68000</v>
      </c>
      <c r="J21" s="69">
        <f>J16+J18</f>
        <v>0</v>
      </c>
      <c r="K21" s="69">
        <f>K16+K18</f>
        <v>0</v>
      </c>
      <c r="L21" s="69">
        <f>L16+L18+L19</f>
        <v>90000</v>
      </c>
      <c r="M21" s="69">
        <f>M16+M18+M20</f>
        <v>90000</v>
      </c>
      <c r="N21" s="69">
        <f>N16+N18</f>
        <v>0</v>
      </c>
      <c r="O21" s="69">
        <f>O16+O18</f>
        <v>0</v>
      </c>
      <c r="P21" s="69">
        <f>P16+P18+P19</f>
        <v>100000</v>
      </c>
      <c r="Q21" s="69">
        <f>Q16+Q18+Q19</f>
        <v>100000</v>
      </c>
      <c r="R21" s="24" t="s">
        <v>18</v>
      </c>
      <c r="S21" s="24"/>
      <c r="T21" s="24" t="s">
        <v>18</v>
      </c>
      <c r="U21" s="25" t="s">
        <v>18</v>
      </c>
    </row>
    <row r="22" spans="1:22" ht="12.75" customHeight="1" thickBot="1">
      <c r="A22" s="41" t="s">
        <v>16</v>
      </c>
      <c r="B22" s="234" t="s">
        <v>15</v>
      </c>
      <c r="C22" s="235"/>
      <c r="D22" s="235"/>
      <c r="E22" s="235"/>
      <c r="F22" s="235"/>
      <c r="G22" s="236"/>
      <c r="H22" s="70">
        <f>+H16+H18+H19</f>
        <v>68000</v>
      </c>
      <c r="I22" s="70">
        <f>+I16+I18+I19</f>
        <v>68000</v>
      </c>
      <c r="J22" s="70">
        <f>+J16+J18</f>
        <v>0</v>
      </c>
      <c r="K22" s="70">
        <f>+K16+K18</f>
        <v>0</v>
      </c>
      <c r="L22" s="70">
        <f>+L16+L18+L20</f>
        <v>90000</v>
      </c>
      <c r="M22" s="70">
        <f>+M16+M18+M20</f>
        <v>90000</v>
      </c>
      <c r="N22" s="70">
        <f>+N16+N18</f>
        <v>0</v>
      </c>
      <c r="O22" s="70">
        <f>+O16+O18</f>
        <v>0</v>
      </c>
      <c r="P22" s="70">
        <f>+P16+P18+P20</f>
        <v>100000</v>
      </c>
      <c r="Q22" s="70">
        <f>+Q16+Q18+Q20</f>
        <v>100000</v>
      </c>
      <c r="R22" s="42" t="s">
        <v>18</v>
      </c>
      <c r="S22" s="42"/>
      <c r="T22" s="42" t="s">
        <v>18</v>
      </c>
      <c r="U22" s="43" t="s">
        <v>18</v>
      </c>
    </row>
    <row r="23" spans="1:22" ht="15" customHeight="1" thickBot="1">
      <c r="A23" s="44">
        <v>2</v>
      </c>
      <c r="B23" s="255" t="s">
        <v>28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7"/>
    </row>
    <row r="24" spans="1:22" ht="14.25" customHeight="1" thickBot="1">
      <c r="A24" s="45">
        <v>2</v>
      </c>
      <c r="B24" s="46">
        <v>1</v>
      </c>
      <c r="C24" s="220" t="s">
        <v>25</v>
      </c>
      <c r="D24" s="221"/>
      <c r="E24" s="221"/>
      <c r="F24" s="221"/>
      <c r="G24" s="221"/>
      <c r="H24" s="222"/>
      <c r="I24" s="222"/>
      <c r="J24" s="222"/>
      <c r="K24" s="222"/>
      <c r="L24" s="221"/>
      <c r="M24" s="221"/>
      <c r="N24" s="221"/>
      <c r="O24" s="221"/>
      <c r="P24" s="222"/>
      <c r="Q24" s="222"/>
      <c r="R24" s="221"/>
      <c r="S24" s="221"/>
      <c r="T24" s="221"/>
      <c r="U24" s="223"/>
    </row>
    <row r="25" spans="1:22" ht="20.25" customHeight="1">
      <c r="A25" s="271">
        <v>2</v>
      </c>
      <c r="B25" s="284">
        <v>1</v>
      </c>
      <c r="C25" s="278">
        <v>1</v>
      </c>
      <c r="D25" s="287" t="s">
        <v>22</v>
      </c>
      <c r="E25" s="274" t="s">
        <v>31</v>
      </c>
      <c r="F25" s="275">
        <v>9</v>
      </c>
      <c r="G25" s="12" t="s">
        <v>13</v>
      </c>
      <c r="H25" s="71">
        <v>1005100</v>
      </c>
      <c r="I25" s="71">
        <v>1005100</v>
      </c>
      <c r="J25" s="47">
        <v>0</v>
      </c>
      <c r="K25" s="48">
        <v>0</v>
      </c>
      <c r="L25" s="71">
        <v>950000</v>
      </c>
      <c r="M25" s="13">
        <v>950000</v>
      </c>
      <c r="N25" s="47">
        <v>0</v>
      </c>
      <c r="O25" s="48">
        <v>0</v>
      </c>
      <c r="P25" s="72">
        <v>960000</v>
      </c>
      <c r="Q25" s="72">
        <v>850000</v>
      </c>
      <c r="R25" s="297" t="s">
        <v>42</v>
      </c>
      <c r="S25" s="300">
        <v>6.5</v>
      </c>
      <c r="T25" s="300">
        <v>6.5</v>
      </c>
      <c r="U25" s="300">
        <v>6.5</v>
      </c>
      <c r="V25" s="162"/>
    </row>
    <row r="26" spans="1:22" ht="12.75" customHeight="1">
      <c r="A26" s="272"/>
      <c r="B26" s="285"/>
      <c r="C26" s="252"/>
      <c r="D26" s="233"/>
      <c r="E26" s="231"/>
      <c r="F26" s="276"/>
      <c r="G26" s="21" t="s">
        <v>36</v>
      </c>
      <c r="H26" s="27">
        <v>0</v>
      </c>
      <c r="I26" s="49">
        <v>0</v>
      </c>
      <c r="J26" s="26">
        <v>0</v>
      </c>
      <c r="K26" s="50">
        <v>0</v>
      </c>
      <c r="L26" s="27">
        <v>0</v>
      </c>
      <c r="M26" s="49">
        <v>0</v>
      </c>
      <c r="N26" s="26">
        <v>0</v>
      </c>
      <c r="O26" s="50">
        <v>0</v>
      </c>
      <c r="P26" s="27">
        <v>0</v>
      </c>
      <c r="Q26" s="27">
        <v>0</v>
      </c>
      <c r="R26" s="298"/>
      <c r="S26" s="292"/>
      <c r="T26" s="292"/>
      <c r="U26" s="292"/>
    </row>
    <row r="27" spans="1:22" ht="21.75" customHeight="1">
      <c r="A27" s="273"/>
      <c r="B27" s="286"/>
      <c r="C27" s="279"/>
      <c r="D27" s="288"/>
      <c r="E27" s="246"/>
      <c r="F27" s="277"/>
      <c r="G27" s="51" t="s">
        <v>12</v>
      </c>
      <c r="H27" s="19">
        <f t="shared" ref="H27:Q27" si="2">SUM(H25:H26)</f>
        <v>1005100</v>
      </c>
      <c r="I27" s="20">
        <f t="shared" si="2"/>
        <v>1005100</v>
      </c>
      <c r="J27" s="20">
        <f t="shared" si="2"/>
        <v>0</v>
      </c>
      <c r="K27" s="23">
        <f t="shared" si="2"/>
        <v>0</v>
      </c>
      <c r="L27" s="19">
        <f t="shared" si="2"/>
        <v>950000</v>
      </c>
      <c r="M27" s="20">
        <f t="shared" si="2"/>
        <v>950000</v>
      </c>
      <c r="N27" s="20">
        <f t="shared" si="2"/>
        <v>0</v>
      </c>
      <c r="O27" s="23">
        <f t="shared" si="2"/>
        <v>0</v>
      </c>
      <c r="P27" s="19">
        <f t="shared" si="2"/>
        <v>960000</v>
      </c>
      <c r="Q27" s="19">
        <f t="shared" si="2"/>
        <v>850000</v>
      </c>
      <c r="R27" s="299"/>
      <c r="S27" s="14"/>
      <c r="T27" s="14"/>
      <c r="U27" s="15"/>
    </row>
    <row r="28" spans="1:22" ht="15.75" customHeight="1">
      <c r="A28" s="273">
        <v>2</v>
      </c>
      <c r="B28" s="289">
        <v>1</v>
      </c>
      <c r="C28" s="254">
        <v>2</v>
      </c>
      <c r="D28" s="293" t="s">
        <v>38</v>
      </c>
      <c r="E28" s="230" t="s">
        <v>32</v>
      </c>
      <c r="F28" s="280">
        <v>9</v>
      </c>
      <c r="G28" s="16" t="s">
        <v>13</v>
      </c>
      <c r="H28" s="66">
        <v>183300</v>
      </c>
      <c r="I28" s="17">
        <v>96800</v>
      </c>
      <c r="J28" s="49">
        <v>0</v>
      </c>
      <c r="K28" s="52">
        <v>86500</v>
      </c>
      <c r="L28" s="66">
        <v>140000</v>
      </c>
      <c r="M28" s="17">
        <v>110000</v>
      </c>
      <c r="N28" s="49">
        <v>0</v>
      </c>
      <c r="O28" s="52">
        <v>30000</v>
      </c>
      <c r="P28" s="67">
        <v>140000</v>
      </c>
      <c r="Q28" s="67">
        <v>150000</v>
      </c>
      <c r="R28" s="301" t="s">
        <v>45</v>
      </c>
      <c r="S28" s="291">
        <v>100</v>
      </c>
      <c r="T28" s="291">
        <v>100</v>
      </c>
      <c r="U28" s="303">
        <v>100</v>
      </c>
    </row>
    <row r="29" spans="1:22" ht="14.25" customHeight="1">
      <c r="A29" s="283"/>
      <c r="B29" s="290"/>
      <c r="C29" s="251"/>
      <c r="D29" s="294"/>
      <c r="E29" s="296"/>
      <c r="F29" s="281"/>
      <c r="G29" s="53" t="s">
        <v>37</v>
      </c>
      <c r="H29" s="54">
        <v>0</v>
      </c>
      <c r="I29" s="55">
        <v>0</v>
      </c>
      <c r="J29" s="55">
        <v>0</v>
      </c>
      <c r="K29" s="56">
        <v>0</v>
      </c>
      <c r="L29" s="54">
        <v>0</v>
      </c>
      <c r="M29" s="55">
        <v>0</v>
      </c>
      <c r="N29" s="55">
        <v>0</v>
      </c>
      <c r="O29" s="56">
        <v>0</v>
      </c>
      <c r="P29" s="29">
        <v>0</v>
      </c>
      <c r="Q29" s="29">
        <v>0</v>
      </c>
      <c r="R29" s="298"/>
      <c r="S29" s="292"/>
      <c r="T29" s="292"/>
      <c r="U29" s="304"/>
    </row>
    <row r="30" spans="1:22" ht="39" customHeight="1" thickBot="1">
      <c r="A30" s="283"/>
      <c r="B30" s="282"/>
      <c r="C30" s="282"/>
      <c r="D30" s="295"/>
      <c r="E30" s="282"/>
      <c r="F30" s="282"/>
      <c r="G30" s="51" t="s">
        <v>21</v>
      </c>
      <c r="H30" s="19">
        <f>SUM(H28:H29)</f>
        <v>183300</v>
      </c>
      <c r="I30" s="20">
        <f t="shared" ref="I30:O30" si="3">SUM(I28:I29)</f>
        <v>96800</v>
      </c>
      <c r="J30" s="20">
        <f t="shared" si="3"/>
        <v>0</v>
      </c>
      <c r="K30" s="23">
        <f t="shared" si="3"/>
        <v>86500</v>
      </c>
      <c r="L30" s="19">
        <f t="shared" si="3"/>
        <v>140000</v>
      </c>
      <c r="M30" s="20">
        <f t="shared" si="3"/>
        <v>110000</v>
      </c>
      <c r="N30" s="20">
        <f t="shared" si="3"/>
        <v>0</v>
      </c>
      <c r="O30" s="23">
        <f t="shared" si="3"/>
        <v>30000</v>
      </c>
      <c r="P30" s="19">
        <f>SUM(P28:P29)</f>
        <v>140000</v>
      </c>
      <c r="Q30" s="19">
        <f>SUM(Q28:Q29)</f>
        <v>150000</v>
      </c>
      <c r="R30" s="302"/>
      <c r="S30" s="57"/>
      <c r="T30" s="57"/>
      <c r="U30" s="58"/>
    </row>
    <row r="31" spans="1:22" ht="14.25" customHeight="1" thickBot="1">
      <c r="A31" s="59">
        <v>2</v>
      </c>
      <c r="B31" s="60">
        <v>1</v>
      </c>
      <c r="C31" s="269" t="s">
        <v>14</v>
      </c>
      <c r="D31" s="269"/>
      <c r="E31" s="269"/>
      <c r="F31" s="269"/>
      <c r="G31" s="270"/>
      <c r="H31" s="73">
        <f>+H27+H30</f>
        <v>1188400</v>
      </c>
      <c r="I31" s="73">
        <f t="shared" ref="I31:Q31" si="4">+I27+I30</f>
        <v>1101900</v>
      </c>
      <c r="J31" s="73">
        <f t="shared" si="4"/>
        <v>0</v>
      </c>
      <c r="K31" s="73">
        <f t="shared" si="4"/>
        <v>86500</v>
      </c>
      <c r="L31" s="73">
        <f t="shared" si="4"/>
        <v>1090000</v>
      </c>
      <c r="M31" s="73">
        <f t="shared" si="4"/>
        <v>1060000</v>
      </c>
      <c r="N31" s="73">
        <f t="shared" si="4"/>
        <v>0</v>
      </c>
      <c r="O31" s="73">
        <f t="shared" si="4"/>
        <v>30000</v>
      </c>
      <c r="P31" s="73">
        <f>P27+P30</f>
        <v>1100000</v>
      </c>
      <c r="Q31" s="73">
        <f t="shared" si="4"/>
        <v>1000000</v>
      </c>
      <c r="R31" s="24" t="s">
        <v>18</v>
      </c>
      <c r="S31" s="24"/>
      <c r="T31" s="24" t="s">
        <v>18</v>
      </c>
      <c r="U31" s="25" t="s">
        <v>18</v>
      </c>
    </row>
    <row r="32" spans="1:22" s="3" customFormat="1" thickBot="1">
      <c r="A32" s="45">
        <v>2</v>
      </c>
      <c r="B32" s="267" t="s">
        <v>15</v>
      </c>
      <c r="C32" s="268"/>
      <c r="D32" s="268"/>
      <c r="E32" s="268"/>
      <c r="F32" s="268"/>
      <c r="G32" s="268"/>
      <c r="H32" s="74">
        <f>+H31</f>
        <v>1188400</v>
      </c>
      <c r="I32" s="74">
        <f t="shared" ref="I32:Q32" si="5">+I31</f>
        <v>1101900</v>
      </c>
      <c r="J32" s="74">
        <f t="shared" si="5"/>
        <v>0</v>
      </c>
      <c r="K32" s="74">
        <f t="shared" si="5"/>
        <v>86500</v>
      </c>
      <c r="L32" s="74">
        <f t="shared" si="5"/>
        <v>1090000</v>
      </c>
      <c r="M32" s="74">
        <f t="shared" si="5"/>
        <v>1060000</v>
      </c>
      <c r="N32" s="74">
        <f t="shared" si="5"/>
        <v>0</v>
      </c>
      <c r="O32" s="74">
        <f t="shared" si="5"/>
        <v>30000</v>
      </c>
      <c r="P32" s="74">
        <f t="shared" si="5"/>
        <v>1100000</v>
      </c>
      <c r="Q32" s="74">
        <f t="shared" si="5"/>
        <v>1000000</v>
      </c>
      <c r="R32" s="61" t="s">
        <v>18</v>
      </c>
      <c r="S32" s="61"/>
      <c r="T32" s="61" t="s">
        <v>18</v>
      </c>
      <c r="U32" s="62" t="s">
        <v>18</v>
      </c>
    </row>
    <row r="33" spans="1:27" ht="15" customHeight="1" thickBot="1">
      <c r="A33" s="44">
        <v>3</v>
      </c>
      <c r="B33" s="305" t="s">
        <v>47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7"/>
    </row>
    <row r="34" spans="1:27" ht="14.25" customHeight="1" thickBot="1">
      <c r="A34" s="45">
        <v>3</v>
      </c>
      <c r="B34" s="46">
        <v>1</v>
      </c>
      <c r="C34" s="308" t="s">
        <v>48</v>
      </c>
      <c r="D34" s="309"/>
      <c r="E34" s="309"/>
      <c r="F34" s="309"/>
      <c r="G34" s="309"/>
      <c r="H34" s="310"/>
      <c r="I34" s="310"/>
      <c r="J34" s="310"/>
      <c r="K34" s="310"/>
      <c r="L34" s="310"/>
      <c r="M34" s="310"/>
      <c r="N34" s="310"/>
      <c r="O34" s="310"/>
      <c r="P34" s="311"/>
      <c r="Q34" s="311"/>
      <c r="R34" s="309"/>
      <c r="S34" s="309"/>
      <c r="T34" s="309"/>
      <c r="U34" s="312"/>
    </row>
    <row r="35" spans="1:27" ht="20.25" customHeight="1">
      <c r="A35" s="271">
        <v>3</v>
      </c>
      <c r="B35" s="284">
        <v>1</v>
      </c>
      <c r="C35" s="278">
        <v>1</v>
      </c>
      <c r="D35" s="334" t="s">
        <v>49</v>
      </c>
      <c r="E35" s="335" t="s">
        <v>50</v>
      </c>
      <c r="F35" s="336">
        <v>15</v>
      </c>
      <c r="G35" s="76" t="s">
        <v>67</v>
      </c>
      <c r="H35" s="77">
        <v>0</v>
      </c>
      <c r="I35" s="78">
        <v>0</v>
      </c>
      <c r="J35" s="78">
        <v>0</v>
      </c>
      <c r="K35" s="79">
        <v>0</v>
      </c>
      <c r="L35" s="77">
        <v>0</v>
      </c>
      <c r="M35" s="78">
        <v>0</v>
      </c>
      <c r="N35" s="78">
        <v>0</v>
      </c>
      <c r="O35" s="79">
        <v>0</v>
      </c>
      <c r="P35" s="80">
        <v>0</v>
      </c>
      <c r="Q35" s="81">
        <v>0</v>
      </c>
      <c r="R35" s="337" t="s">
        <v>51</v>
      </c>
      <c r="S35" s="156">
        <v>100</v>
      </c>
      <c r="T35" s="82">
        <v>100</v>
      </c>
      <c r="U35" s="82">
        <v>100</v>
      </c>
    </row>
    <row r="36" spans="1:27" ht="12.75" customHeight="1">
      <c r="A36" s="272"/>
      <c r="B36" s="285"/>
      <c r="C36" s="252"/>
      <c r="D36" s="334"/>
      <c r="E36" s="335"/>
      <c r="F36" s="336"/>
      <c r="G36" s="76" t="s">
        <v>36</v>
      </c>
      <c r="H36" s="77">
        <v>164000</v>
      </c>
      <c r="I36" s="78">
        <v>164000</v>
      </c>
      <c r="J36" s="78">
        <v>157800</v>
      </c>
      <c r="K36" s="79">
        <v>0</v>
      </c>
      <c r="L36" s="77">
        <v>163900</v>
      </c>
      <c r="M36" s="78">
        <v>163900</v>
      </c>
      <c r="N36" s="78">
        <v>157700</v>
      </c>
      <c r="O36" s="79">
        <v>0</v>
      </c>
      <c r="P36" s="80">
        <v>171000</v>
      </c>
      <c r="Q36" s="81">
        <v>181000</v>
      </c>
      <c r="R36" s="337"/>
      <c r="S36" s="156"/>
      <c r="T36" s="82"/>
      <c r="U36" s="82"/>
    </row>
    <row r="37" spans="1:27" ht="48" customHeight="1">
      <c r="A37" s="273"/>
      <c r="B37" s="286"/>
      <c r="C37" s="279"/>
      <c r="D37" s="334"/>
      <c r="E37" s="335"/>
      <c r="F37" s="336"/>
      <c r="G37" s="183" t="s">
        <v>12</v>
      </c>
      <c r="H37" s="85">
        <f>SUM(H35:H36)</f>
        <v>164000</v>
      </c>
      <c r="I37" s="85">
        <f>SUM(I35:I36)</f>
        <v>164000</v>
      </c>
      <c r="J37" s="85">
        <f>SUM(J35:J36)</f>
        <v>157800</v>
      </c>
      <c r="K37" s="181">
        <f>SUM(K35:K36)</f>
        <v>0</v>
      </c>
      <c r="L37" s="182">
        <f t="shared" ref="L37:Q37" si="6">SUM(L35+L36)</f>
        <v>163900</v>
      </c>
      <c r="M37" s="184">
        <f t="shared" si="6"/>
        <v>163900</v>
      </c>
      <c r="N37" s="184">
        <f t="shared" si="6"/>
        <v>157700</v>
      </c>
      <c r="O37" s="181">
        <f t="shared" si="6"/>
        <v>0</v>
      </c>
      <c r="P37" s="84">
        <f t="shared" si="6"/>
        <v>171000</v>
      </c>
      <c r="Q37" s="85">
        <f t="shared" si="6"/>
        <v>181000</v>
      </c>
      <c r="R37" s="337"/>
      <c r="S37" s="14"/>
      <c r="T37" s="14"/>
      <c r="U37" s="14"/>
    </row>
    <row r="38" spans="1:27" ht="15.75" customHeight="1">
      <c r="A38" s="273">
        <v>3</v>
      </c>
      <c r="B38" s="289">
        <v>1</v>
      </c>
      <c r="C38" s="254">
        <v>2</v>
      </c>
      <c r="D38" s="293" t="s">
        <v>66</v>
      </c>
      <c r="E38" s="230" t="s">
        <v>52</v>
      </c>
      <c r="F38" s="280">
        <v>15</v>
      </c>
      <c r="G38" s="76" t="s">
        <v>36</v>
      </c>
      <c r="H38" s="29">
        <v>141000</v>
      </c>
      <c r="I38" s="17">
        <v>141000</v>
      </c>
      <c r="J38" s="17">
        <v>0</v>
      </c>
      <c r="K38" s="49">
        <v>0</v>
      </c>
      <c r="L38" s="29">
        <v>141000</v>
      </c>
      <c r="M38" s="22">
        <v>141000</v>
      </c>
      <c r="N38" s="49">
        <v>0</v>
      </c>
      <c r="O38" s="86">
        <v>0</v>
      </c>
      <c r="P38" s="87">
        <v>150000</v>
      </c>
      <c r="Q38" s="88">
        <v>166000</v>
      </c>
      <c r="R38" s="337" t="s">
        <v>53</v>
      </c>
      <c r="S38" s="163">
        <v>35</v>
      </c>
      <c r="T38" s="87">
        <v>37</v>
      </c>
      <c r="U38" s="52">
        <v>40</v>
      </c>
    </row>
    <row r="39" spans="1:27" ht="39" customHeight="1" thickBot="1">
      <c r="A39" s="283"/>
      <c r="B39" s="282"/>
      <c r="C39" s="282"/>
      <c r="D39" s="295"/>
      <c r="E39" s="282"/>
      <c r="F39" s="282"/>
      <c r="G39" s="83" t="s">
        <v>12</v>
      </c>
      <c r="H39" s="65">
        <f>SUM(H38)</f>
        <v>141000</v>
      </c>
      <c r="I39" s="20">
        <f t="shared" ref="I39:Q39" si="7">SUM(I38)</f>
        <v>141000</v>
      </c>
      <c r="J39" s="20">
        <f t="shared" si="7"/>
        <v>0</v>
      </c>
      <c r="K39" s="64">
        <f t="shared" si="7"/>
        <v>0</v>
      </c>
      <c r="L39" s="65">
        <f t="shared" si="7"/>
        <v>141000</v>
      </c>
      <c r="M39" s="20">
        <f t="shared" si="7"/>
        <v>141000</v>
      </c>
      <c r="N39" s="20">
        <f t="shared" si="7"/>
        <v>0</v>
      </c>
      <c r="O39" s="35">
        <f t="shared" si="7"/>
        <v>0</v>
      </c>
      <c r="P39" s="89">
        <f t="shared" si="7"/>
        <v>150000</v>
      </c>
      <c r="Q39" s="64">
        <f t="shared" si="7"/>
        <v>166000</v>
      </c>
      <c r="R39" s="337"/>
      <c r="S39" s="14"/>
      <c r="T39" s="14"/>
      <c r="U39" s="14"/>
    </row>
    <row r="40" spans="1:27" ht="14.25" customHeight="1" thickBot="1">
      <c r="A40" s="59"/>
      <c r="B40" s="75"/>
      <c r="C40" s="269" t="s">
        <v>14</v>
      </c>
      <c r="D40" s="269"/>
      <c r="E40" s="269"/>
      <c r="F40" s="269"/>
      <c r="G40" s="270"/>
      <c r="H40" s="73">
        <f t="shared" ref="H40:Q40" si="8">+H37+H39</f>
        <v>305000</v>
      </c>
      <c r="I40" s="73">
        <f t="shared" si="8"/>
        <v>305000</v>
      </c>
      <c r="J40" s="73">
        <f t="shared" si="8"/>
        <v>157800</v>
      </c>
      <c r="K40" s="73">
        <f t="shared" si="8"/>
        <v>0</v>
      </c>
      <c r="L40" s="73">
        <f t="shared" si="8"/>
        <v>304900</v>
      </c>
      <c r="M40" s="73">
        <f t="shared" si="8"/>
        <v>304900</v>
      </c>
      <c r="N40" s="73">
        <f t="shared" si="8"/>
        <v>157700</v>
      </c>
      <c r="O40" s="73">
        <f t="shared" si="8"/>
        <v>0</v>
      </c>
      <c r="P40" s="73">
        <f t="shared" si="8"/>
        <v>321000</v>
      </c>
      <c r="Q40" s="73">
        <f t="shared" si="8"/>
        <v>347000</v>
      </c>
      <c r="R40" s="24" t="s">
        <v>18</v>
      </c>
      <c r="S40" s="24"/>
      <c r="T40" s="24" t="s">
        <v>18</v>
      </c>
      <c r="U40" s="25" t="s">
        <v>18</v>
      </c>
    </row>
    <row r="41" spans="1:27" s="3" customFormat="1" thickBot="1">
      <c r="A41" s="45"/>
      <c r="B41" s="267" t="s">
        <v>15</v>
      </c>
      <c r="C41" s="268"/>
      <c r="D41" s="268"/>
      <c r="E41" s="268"/>
      <c r="F41" s="268"/>
      <c r="G41" s="268"/>
      <c r="H41" s="74">
        <f>+H40</f>
        <v>305000</v>
      </c>
      <c r="I41" s="74">
        <f t="shared" ref="I41:Q41" si="9">+I40</f>
        <v>305000</v>
      </c>
      <c r="J41" s="74">
        <f t="shared" si="9"/>
        <v>157800</v>
      </c>
      <c r="K41" s="74">
        <f t="shared" si="9"/>
        <v>0</v>
      </c>
      <c r="L41" s="74">
        <f t="shared" si="9"/>
        <v>304900</v>
      </c>
      <c r="M41" s="74">
        <f t="shared" si="9"/>
        <v>304900</v>
      </c>
      <c r="N41" s="74">
        <f t="shared" si="9"/>
        <v>157700</v>
      </c>
      <c r="O41" s="74">
        <f t="shared" si="9"/>
        <v>0</v>
      </c>
      <c r="P41" s="74">
        <f t="shared" si="9"/>
        <v>321000</v>
      </c>
      <c r="Q41" s="74">
        <f t="shared" si="9"/>
        <v>347000</v>
      </c>
      <c r="R41" s="61" t="s">
        <v>18</v>
      </c>
      <c r="S41" s="61"/>
      <c r="T41" s="61" t="s">
        <v>18</v>
      </c>
      <c r="U41" s="62" t="s">
        <v>18</v>
      </c>
    </row>
    <row r="42" spans="1:27" ht="15" customHeight="1" thickBot="1">
      <c r="A42" s="44">
        <v>4</v>
      </c>
      <c r="B42" s="305" t="s">
        <v>63</v>
      </c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7"/>
    </row>
    <row r="43" spans="1:27" ht="14.25" customHeight="1" thickBot="1">
      <c r="A43" s="45">
        <v>4</v>
      </c>
      <c r="B43" s="46">
        <v>1</v>
      </c>
      <c r="C43" s="308" t="s">
        <v>54</v>
      </c>
      <c r="D43" s="309"/>
      <c r="E43" s="309"/>
      <c r="F43" s="309"/>
      <c r="G43" s="309"/>
      <c r="H43" s="310"/>
      <c r="I43" s="310"/>
      <c r="J43" s="310"/>
      <c r="K43" s="310"/>
      <c r="L43" s="310"/>
      <c r="M43" s="310"/>
      <c r="N43" s="310"/>
      <c r="O43" s="310"/>
      <c r="P43" s="311"/>
      <c r="Q43" s="311"/>
      <c r="R43" s="309"/>
      <c r="S43" s="309"/>
      <c r="T43" s="309"/>
      <c r="U43" s="312"/>
      <c r="V43" s="161"/>
    </row>
    <row r="44" spans="1:27" ht="15">
      <c r="A44" s="338" t="s">
        <v>64</v>
      </c>
      <c r="B44" s="341" t="s">
        <v>16</v>
      </c>
      <c r="C44" s="344" t="s">
        <v>16</v>
      </c>
      <c r="D44" s="347" t="s">
        <v>59</v>
      </c>
      <c r="E44" s="350" t="s">
        <v>52</v>
      </c>
      <c r="F44" s="352" t="s">
        <v>55</v>
      </c>
      <c r="G44" s="91" t="s">
        <v>56</v>
      </c>
      <c r="H44" s="95"/>
      <c r="I44" s="96"/>
      <c r="J44" s="96"/>
      <c r="K44" s="97"/>
      <c r="L44" s="96">
        <v>163668</v>
      </c>
      <c r="M44" s="96">
        <v>163668</v>
      </c>
      <c r="N44" s="96">
        <v>0</v>
      </c>
      <c r="O44" s="96">
        <v>163668</v>
      </c>
      <c r="P44" s="98">
        <v>0</v>
      </c>
      <c r="Q44" s="94">
        <v>0</v>
      </c>
      <c r="R44" s="364" t="s">
        <v>57</v>
      </c>
      <c r="S44" s="357">
        <v>1241</v>
      </c>
      <c r="T44" s="357">
        <v>0</v>
      </c>
      <c r="U44" s="360">
        <v>0</v>
      </c>
      <c r="V44" s="90"/>
      <c r="W44" s="90"/>
      <c r="X44" s="90"/>
      <c r="Y44" s="90"/>
      <c r="Z44" s="90"/>
      <c r="AA44" s="90"/>
    </row>
    <row r="45" spans="1:27">
      <c r="A45" s="339"/>
      <c r="B45" s="342"/>
      <c r="C45" s="345"/>
      <c r="D45" s="348"/>
      <c r="E45" s="351"/>
      <c r="F45" s="353"/>
      <c r="G45" s="101" t="s">
        <v>13</v>
      </c>
      <c r="H45" s="102"/>
      <c r="I45" s="103"/>
      <c r="J45" s="103"/>
      <c r="K45" s="105"/>
      <c r="L45" s="103">
        <v>69700</v>
      </c>
      <c r="M45" s="103">
        <v>69700</v>
      </c>
      <c r="N45" s="103">
        <v>0</v>
      </c>
      <c r="O45" s="103">
        <v>69700</v>
      </c>
      <c r="P45" s="106">
        <v>0</v>
      </c>
      <c r="Q45" s="104">
        <v>0</v>
      </c>
      <c r="R45" s="365"/>
      <c r="S45" s="358"/>
      <c r="T45" s="358"/>
      <c r="U45" s="361"/>
    </row>
    <row r="46" spans="1:27">
      <c r="A46" s="339"/>
      <c r="B46" s="342"/>
      <c r="C46" s="345"/>
      <c r="D46" s="348"/>
      <c r="E46" s="351"/>
      <c r="F46" s="353"/>
      <c r="G46" s="101" t="s">
        <v>36</v>
      </c>
      <c r="H46" s="102"/>
      <c r="I46" s="103"/>
      <c r="J46" s="103"/>
      <c r="K46" s="105"/>
      <c r="L46" s="102">
        <v>0</v>
      </c>
      <c r="M46" s="103">
        <v>0</v>
      </c>
      <c r="N46" s="103">
        <v>0</v>
      </c>
      <c r="O46" s="105">
        <v>0</v>
      </c>
      <c r="P46" s="106">
        <v>0</v>
      </c>
      <c r="Q46" s="104">
        <v>0</v>
      </c>
      <c r="R46" s="365"/>
      <c r="S46" s="358"/>
      <c r="T46" s="358"/>
      <c r="U46" s="361"/>
    </row>
    <row r="47" spans="1:27" ht="12" thickBot="1">
      <c r="A47" s="339"/>
      <c r="B47" s="342"/>
      <c r="C47" s="345"/>
      <c r="D47" s="348"/>
      <c r="E47" s="351"/>
      <c r="F47" s="353"/>
      <c r="G47" s="107" t="s">
        <v>58</v>
      </c>
      <c r="H47" s="108"/>
      <c r="I47" s="109"/>
      <c r="J47" s="109"/>
      <c r="K47" s="147"/>
      <c r="L47" s="111">
        <v>0</v>
      </c>
      <c r="M47" s="112">
        <v>0</v>
      </c>
      <c r="N47" s="112">
        <v>0</v>
      </c>
      <c r="O47" s="113">
        <v>0</v>
      </c>
      <c r="P47" s="114">
        <v>0</v>
      </c>
      <c r="Q47" s="110">
        <v>0</v>
      </c>
      <c r="R47" s="365"/>
      <c r="S47" s="359"/>
      <c r="T47" s="359"/>
      <c r="U47" s="362"/>
    </row>
    <row r="48" spans="1:27" ht="12" customHeight="1" thickBot="1">
      <c r="A48" s="340"/>
      <c r="B48" s="343"/>
      <c r="C48" s="346"/>
      <c r="D48" s="349"/>
      <c r="E48" s="351"/>
      <c r="F48" s="353"/>
      <c r="G48" s="115" t="s">
        <v>12</v>
      </c>
      <c r="H48" s="116"/>
      <c r="I48" s="186"/>
      <c r="J48" s="116"/>
      <c r="K48" s="148"/>
      <c r="L48" s="186">
        <f t="shared" ref="L48:Q48" si="10">SUM(L44:L47)</f>
        <v>233368</v>
      </c>
      <c r="M48" s="116">
        <f t="shared" si="10"/>
        <v>233368</v>
      </c>
      <c r="N48" s="116">
        <f t="shared" si="10"/>
        <v>0</v>
      </c>
      <c r="O48" s="116">
        <f t="shared" si="10"/>
        <v>233368</v>
      </c>
      <c r="P48" s="116">
        <f t="shared" si="10"/>
        <v>0</v>
      </c>
      <c r="Q48" s="116">
        <f t="shared" si="10"/>
        <v>0</v>
      </c>
      <c r="R48" s="356"/>
      <c r="S48" s="117"/>
      <c r="T48" s="117"/>
      <c r="U48" s="118"/>
    </row>
    <row r="49" spans="1:21" ht="12" thickBot="1">
      <c r="A49" s="99"/>
      <c r="B49" s="100"/>
      <c r="C49" s="344" t="s">
        <v>65</v>
      </c>
      <c r="D49" s="347" t="s">
        <v>60</v>
      </c>
      <c r="E49" s="366" t="s">
        <v>52</v>
      </c>
      <c r="F49" s="363" t="s">
        <v>55</v>
      </c>
      <c r="G49" s="119" t="s">
        <v>56</v>
      </c>
      <c r="H49" s="120"/>
      <c r="I49" s="187"/>
      <c r="J49" s="121"/>
      <c r="K49" s="122"/>
      <c r="L49" s="189">
        <v>0</v>
      </c>
      <c r="M49" s="121">
        <v>0</v>
      </c>
      <c r="N49" s="123">
        <v>0</v>
      </c>
      <c r="O49" s="124">
        <v>0</v>
      </c>
      <c r="P49" s="125">
        <v>0</v>
      </c>
      <c r="Q49" s="125">
        <v>0</v>
      </c>
      <c r="R49" s="354" t="s">
        <v>57</v>
      </c>
      <c r="S49" s="358"/>
      <c r="T49" s="358"/>
      <c r="U49" s="361"/>
    </row>
    <row r="50" spans="1:21" ht="12" thickBot="1">
      <c r="A50" s="154" t="s">
        <v>64</v>
      </c>
      <c r="B50" s="155" t="s">
        <v>16</v>
      </c>
      <c r="C50" s="345"/>
      <c r="D50" s="348"/>
      <c r="E50" s="366"/>
      <c r="F50" s="363"/>
      <c r="G50" s="119" t="s">
        <v>13</v>
      </c>
      <c r="H50" s="126"/>
      <c r="I50" s="188"/>
      <c r="J50" s="127"/>
      <c r="K50" s="128"/>
      <c r="L50" s="129">
        <v>0</v>
      </c>
      <c r="M50" s="130">
        <v>0</v>
      </c>
      <c r="N50" s="130">
        <v>0</v>
      </c>
      <c r="O50" s="131">
        <v>0</v>
      </c>
      <c r="P50" s="125">
        <v>0</v>
      </c>
      <c r="Q50" s="125">
        <v>0</v>
      </c>
      <c r="R50" s="355"/>
      <c r="S50" s="358"/>
      <c r="T50" s="358"/>
      <c r="U50" s="361"/>
    </row>
    <row r="51" spans="1:21" ht="12" thickBot="1">
      <c r="A51" s="99"/>
      <c r="B51" s="100"/>
      <c r="C51" s="345"/>
      <c r="D51" s="348"/>
      <c r="E51" s="366"/>
      <c r="F51" s="363"/>
      <c r="G51" s="132" t="s">
        <v>36</v>
      </c>
      <c r="H51" s="133"/>
      <c r="I51" s="134"/>
      <c r="J51" s="134"/>
      <c r="K51" s="135"/>
      <c r="L51" s="136">
        <v>0</v>
      </c>
      <c r="M51" s="137">
        <v>0</v>
      </c>
      <c r="N51" s="137">
        <v>0</v>
      </c>
      <c r="O51" s="138">
        <v>0</v>
      </c>
      <c r="P51" s="139">
        <v>0</v>
      </c>
      <c r="Q51" s="139">
        <v>0</v>
      </c>
      <c r="R51" s="355"/>
      <c r="S51" s="358"/>
      <c r="T51" s="358"/>
      <c r="U51" s="361"/>
    </row>
    <row r="52" spans="1:21" ht="12" thickBot="1">
      <c r="A52" s="99"/>
      <c r="B52" s="100"/>
      <c r="C52" s="346"/>
      <c r="D52" s="349"/>
      <c r="E52" s="366"/>
      <c r="F52" s="363"/>
      <c r="G52" s="140" t="s">
        <v>61</v>
      </c>
      <c r="H52" s="141"/>
      <c r="I52" s="141"/>
      <c r="J52" s="141"/>
      <c r="K52" s="149"/>
      <c r="L52" s="190">
        <f t="shared" ref="L52:Q52" si="11">SUM(L49:L51)</f>
        <v>0</v>
      </c>
      <c r="M52" s="141">
        <f t="shared" si="11"/>
        <v>0</v>
      </c>
      <c r="N52" s="141">
        <f t="shared" si="11"/>
        <v>0</v>
      </c>
      <c r="O52" s="141">
        <f t="shared" si="11"/>
        <v>0</v>
      </c>
      <c r="P52" s="141">
        <f t="shared" si="11"/>
        <v>0</v>
      </c>
      <c r="Q52" s="141">
        <f t="shared" si="11"/>
        <v>0</v>
      </c>
      <c r="R52" s="356"/>
      <c r="S52" s="117"/>
      <c r="T52" s="142"/>
      <c r="U52" s="143"/>
    </row>
    <row r="53" spans="1:21">
      <c r="A53" s="338" t="s">
        <v>64</v>
      </c>
      <c r="B53" s="341" t="s">
        <v>16</v>
      </c>
      <c r="C53" s="344" t="s">
        <v>17</v>
      </c>
      <c r="D53" s="347" t="s">
        <v>62</v>
      </c>
      <c r="E53" s="350" t="s">
        <v>52</v>
      </c>
      <c r="F53" s="352" t="s">
        <v>55</v>
      </c>
      <c r="G53" s="91" t="s">
        <v>56</v>
      </c>
      <c r="H53" s="92"/>
      <c r="I53" s="93"/>
      <c r="J53" s="93"/>
      <c r="K53" s="150"/>
      <c r="L53" s="96">
        <v>214450</v>
      </c>
      <c r="M53" s="96">
        <v>214450</v>
      </c>
      <c r="N53" s="96">
        <v>0</v>
      </c>
      <c r="O53" s="96">
        <v>214450</v>
      </c>
      <c r="P53" s="98">
        <v>71482</v>
      </c>
      <c r="Q53" s="94">
        <v>0</v>
      </c>
      <c r="R53" s="354" t="s">
        <v>57</v>
      </c>
      <c r="S53" s="357">
        <v>1049</v>
      </c>
      <c r="T53" s="357">
        <v>1049</v>
      </c>
      <c r="U53" s="360">
        <v>0</v>
      </c>
    </row>
    <row r="54" spans="1:21">
      <c r="A54" s="339"/>
      <c r="B54" s="342"/>
      <c r="C54" s="345"/>
      <c r="D54" s="348"/>
      <c r="E54" s="351"/>
      <c r="F54" s="353"/>
      <c r="G54" s="101" t="s">
        <v>13</v>
      </c>
      <c r="H54" s="102"/>
      <c r="I54" s="103"/>
      <c r="J54" s="103"/>
      <c r="K54" s="105"/>
      <c r="L54" s="103">
        <v>57400</v>
      </c>
      <c r="M54" s="103">
        <v>57400</v>
      </c>
      <c r="N54" s="103">
        <v>0</v>
      </c>
      <c r="O54" s="103">
        <v>57400</v>
      </c>
      <c r="P54" s="106">
        <v>19116</v>
      </c>
      <c r="Q54" s="104">
        <v>0</v>
      </c>
      <c r="R54" s="355"/>
      <c r="S54" s="358"/>
      <c r="T54" s="358"/>
      <c r="U54" s="361"/>
    </row>
    <row r="55" spans="1:21">
      <c r="A55" s="339"/>
      <c r="B55" s="342"/>
      <c r="C55" s="345"/>
      <c r="D55" s="348"/>
      <c r="E55" s="351"/>
      <c r="F55" s="353"/>
      <c r="G55" s="101" t="s">
        <v>36</v>
      </c>
      <c r="H55" s="102"/>
      <c r="I55" s="103"/>
      <c r="J55" s="103"/>
      <c r="K55" s="105"/>
      <c r="L55" s="102">
        <v>0</v>
      </c>
      <c r="M55" s="103">
        <v>0</v>
      </c>
      <c r="N55" s="103">
        <v>0</v>
      </c>
      <c r="O55" s="105">
        <v>0</v>
      </c>
      <c r="P55" s="106">
        <v>0</v>
      </c>
      <c r="Q55" s="104">
        <v>0</v>
      </c>
      <c r="R55" s="355"/>
      <c r="S55" s="358"/>
      <c r="T55" s="358"/>
      <c r="U55" s="361"/>
    </row>
    <row r="56" spans="1:21" ht="12" thickBot="1">
      <c r="A56" s="339"/>
      <c r="B56" s="342"/>
      <c r="C56" s="345"/>
      <c r="D56" s="348"/>
      <c r="E56" s="351"/>
      <c r="F56" s="353"/>
      <c r="G56" s="107" t="s">
        <v>58</v>
      </c>
      <c r="H56" s="108"/>
      <c r="I56" s="109"/>
      <c r="J56" s="109"/>
      <c r="K56" s="147"/>
      <c r="L56" s="111">
        <v>0</v>
      </c>
      <c r="M56" s="112">
        <v>0</v>
      </c>
      <c r="N56" s="112">
        <v>0</v>
      </c>
      <c r="O56" s="113">
        <v>0</v>
      </c>
      <c r="P56" s="114">
        <v>0</v>
      </c>
      <c r="Q56" s="110">
        <v>0</v>
      </c>
      <c r="R56" s="355"/>
      <c r="S56" s="359"/>
      <c r="T56" s="359"/>
      <c r="U56" s="362"/>
    </row>
    <row r="57" spans="1:21" ht="12" thickBot="1">
      <c r="A57" s="340"/>
      <c r="B57" s="343"/>
      <c r="C57" s="346"/>
      <c r="D57" s="349"/>
      <c r="E57" s="351"/>
      <c r="F57" s="353"/>
      <c r="G57" s="115" t="s">
        <v>12</v>
      </c>
      <c r="H57" s="116"/>
      <c r="I57" s="116"/>
      <c r="J57" s="116"/>
      <c r="K57" s="148"/>
      <c r="L57" s="116">
        <f t="shared" ref="L57:Q57" si="12">SUM(L53:L56)</f>
        <v>271850</v>
      </c>
      <c r="M57" s="116">
        <f t="shared" si="12"/>
        <v>271850</v>
      </c>
      <c r="N57" s="116">
        <f t="shared" si="12"/>
        <v>0</v>
      </c>
      <c r="O57" s="116">
        <f t="shared" si="12"/>
        <v>271850</v>
      </c>
      <c r="P57" s="116">
        <f t="shared" si="12"/>
        <v>90598</v>
      </c>
      <c r="Q57" s="116">
        <f t="shared" si="12"/>
        <v>0</v>
      </c>
      <c r="R57" s="356"/>
      <c r="S57" s="117"/>
      <c r="T57" s="117"/>
      <c r="U57" s="118"/>
    </row>
    <row r="58" spans="1:21" ht="14.25" customHeight="1" thickBot="1">
      <c r="A58" s="59"/>
      <c r="B58" s="75"/>
      <c r="C58" s="269" t="s">
        <v>14</v>
      </c>
      <c r="D58" s="269"/>
      <c r="E58" s="269"/>
      <c r="F58" s="269"/>
      <c r="G58" s="270"/>
      <c r="H58" s="73">
        <f t="shared" ref="H58:O58" si="13">H48+H52+H57</f>
        <v>0</v>
      </c>
      <c r="I58" s="73">
        <f t="shared" si="13"/>
        <v>0</v>
      </c>
      <c r="J58" s="73">
        <f t="shared" si="13"/>
        <v>0</v>
      </c>
      <c r="K58" s="69">
        <f t="shared" si="13"/>
        <v>0</v>
      </c>
      <c r="L58" s="73">
        <f t="shared" si="13"/>
        <v>505218</v>
      </c>
      <c r="M58" s="73">
        <f t="shared" si="13"/>
        <v>505218</v>
      </c>
      <c r="N58" s="73">
        <f t="shared" si="13"/>
        <v>0</v>
      </c>
      <c r="O58" s="73">
        <f t="shared" si="13"/>
        <v>505218</v>
      </c>
      <c r="P58" s="73">
        <f>P48+Q52+P57</f>
        <v>90598</v>
      </c>
      <c r="Q58" s="73">
        <f>Q48+Q52+Q57</f>
        <v>0</v>
      </c>
      <c r="R58" s="24" t="s">
        <v>18</v>
      </c>
      <c r="S58" s="24"/>
      <c r="T58" s="24" t="s">
        <v>18</v>
      </c>
      <c r="U58" s="25" t="s">
        <v>18</v>
      </c>
    </row>
    <row r="59" spans="1:21" s="3" customFormat="1" thickBot="1">
      <c r="A59" s="45"/>
      <c r="B59" s="267" t="s">
        <v>15</v>
      </c>
      <c r="C59" s="268"/>
      <c r="D59" s="268"/>
      <c r="E59" s="268"/>
      <c r="F59" s="268"/>
      <c r="G59" s="268"/>
      <c r="H59" s="74">
        <f t="shared" ref="H59:Q59" si="14">SUM(H58)</f>
        <v>0</v>
      </c>
      <c r="I59" s="74">
        <f t="shared" si="14"/>
        <v>0</v>
      </c>
      <c r="J59" s="74">
        <f t="shared" si="14"/>
        <v>0</v>
      </c>
      <c r="K59" s="151">
        <f t="shared" si="14"/>
        <v>0</v>
      </c>
      <c r="L59" s="74">
        <f t="shared" si="14"/>
        <v>505218</v>
      </c>
      <c r="M59" s="74">
        <f t="shared" si="14"/>
        <v>505218</v>
      </c>
      <c r="N59" s="74">
        <f t="shared" si="14"/>
        <v>0</v>
      </c>
      <c r="O59" s="74">
        <f t="shared" si="14"/>
        <v>505218</v>
      </c>
      <c r="P59" s="74">
        <f t="shared" si="14"/>
        <v>90598</v>
      </c>
      <c r="Q59" s="74">
        <f t="shared" si="14"/>
        <v>0</v>
      </c>
      <c r="R59" s="61" t="s">
        <v>18</v>
      </c>
      <c r="S59" s="61"/>
      <c r="T59" s="61" t="s">
        <v>18</v>
      </c>
      <c r="U59" s="62" t="s">
        <v>18</v>
      </c>
    </row>
    <row r="60" spans="1:21" s="3" customFormat="1" thickBot="1">
      <c r="A60" s="264" t="s">
        <v>46</v>
      </c>
      <c r="B60" s="265"/>
      <c r="C60" s="265"/>
      <c r="D60" s="265"/>
      <c r="E60" s="265"/>
      <c r="F60" s="265"/>
      <c r="G60" s="266"/>
      <c r="H60" s="144">
        <f>H22+H32+H41+H59</f>
        <v>1561400</v>
      </c>
      <c r="I60" s="144">
        <f t="shared" ref="I60:Q60" si="15">SUM(I22+I32+I41+I59)</f>
        <v>1474900</v>
      </c>
      <c r="J60" s="144">
        <f t="shared" si="15"/>
        <v>157800</v>
      </c>
      <c r="K60" s="152">
        <f t="shared" si="15"/>
        <v>86500</v>
      </c>
      <c r="L60" s="144">
        <f t="shared" si="15"/>
        <v>1990118</v>
      </c>
      <c r="M60" s="144">
        <f t="shared" si="15"/>
        <v>1960118</v>
      </c>
      <c r="N60" s="144">
        <f t="shared" si="15"/>
        <v>157700</v>
      </c>
      <c r="O60" s="144">
        <f t="shared" si="15"/>
        <v>535218</v>
      </c>
      <c r="P60" s="144">
        <f t="shared" si="15"/>
        <v>1611598</v>
      </c>
      <c r="Q60" s="144">
        <f t="shared" si="15"/>
        <v>1447000</v>
      </c>
      <c r="R60" s="145" t="s">
        <v>18</v>
      </c>
      <c r="S60" s="145"/>
      <c r="T60" s="145" t="s">
        <v>18</v>
      </c>
      <c r="U60" s="146" t="s">
        <v>18</v>
      </c>
    </row>
    <row r="61" spans="1:21">
      <c r="H61" s="153"/>
      <c r="I61" s="153"/>
      <c r="Q61" s="153"/>
    </row>
  </sheetData>
  <mergeCells count="123">
    <mergeCell ref="S25:S26"/>
    <mergeCell ref="S28:S29"/>
    <mergeCell ref="S44:S47"/>
    <mergeCell ref="S49:S51"/>
    <mergeCell ref="S53:S56"/>
    <mergeCell ref="C58:G58"/>
    <mergeCell ref="B59:G59"/>
    <mergeCell ref="T49:T51"/>
    <mergeCell ref="U49:U51"/>
    <mergeCell ref="C49:C52"/>
    <mergeCell ref="D49:D52"/>
    <mergeCell ref="F49:F52"/>
    <mergeCell ref="R49:R52"/>
    <mergeCell ref="F44:F48"/>
    <mergeCell ref="R44:R48"/>
    <mergeCell ref="E49:E52"/>
    <mergeCell ref="T44:T47"/>
    <mergeCell ref="U44:U47"/>
    <mergeCell ref="A53:A57"/>
    <mergeCell ref="B53:B57"/>
    <mergeCell ref="C53:C57"/>
    <mergeCell ref="D53:D57"/>
    <mergeCell ref="E53:E57"/>
    <mergeCell ref="F53:F57"/>
    <mergeCell ref="R53:R57"/>
    <mergeCell ref="T53:T56"/>
    <mergeCell ref="U53:U56"/>
    <mergeCell ref="A44:A48"/>
    <mergeCell ref="B44:B48"/>
    <mergeCell ref="C44:C48"/>
    <mergeCell ref="D44:D48"/>
    <mergeCell ref="E44:E48"/>
    <mergeCell ref="B42:U42"/>
    <mergeCell ref="C43:U43"/>
    <mergeCell ref="F38:F39"/>
    <mergeCell ref="R38:R39"/>
    <mergeCell ref="A38:A39"/>
    <mergeCell ref="B38:B39"/>
    <mergeCell ref="C38:C39"/>
    <mergeCell ref="D38:D39"/>
    <mergeCell ref="E38:E39"/>
    <mergeCell ref="A35:A37"/>
    <mergeCell ref="B35:B37"/>
    <mergeCell ref="C35:C37"/>
    <mergeCell ref="D35:D37"/>
    <mergeCell ref="E35:E37"/>
    <mergeCell ref="F35:F37"/>
    <mergeCell ref="R35:R37"/>
    <mergeCell ref="C40:G40"/>
    <mergeCell ref="B41:G41"/>
    <mergeCell ref="A12:U12"/>
    <mergeCell ref="G8:G10"/>
    <mergeCell ref="O9:O10"/>
    <mergeCell ref="B8:B10"/>
    <mergeCell ref="L8:O8"/>
    <mergeCell ref="H8:K8"/>
    <mergeCell ref="P8:P10"/>
    <mergeCell ref="A11:U11"/>
    <mergeCell ref="T9:U9"/>
    <mergeCell ref="M9:N9"/>
    <mergeCell ref="Q8:Q10"/>
    <mergeCell ref="C8:C10"/>
    <mergeCell ref="R9:R10"/>
    <mergeCell ref="K9:K10"/>
    <mergeCell ref="B13:U13"/>
    <mergeCell ref="A60:G60"/>
    <mergeCell ref="B32:G32"/>
    <mergeCell ref="C31:G31"/>
    <mergeCell ref="A25:A27"/>
    <mergeCell ref="E25:E27"/>
    <mergeCell ref="F25:F27"/>
    <mergeCell ref="C25:C27"/>
    <mergeCell ref="F28:F30"/>
    <mergeCell ref="A28:A30"/>
    <mergeCell ref="B25:B27"/>
    <mergeCell ref="D25:D27"/>
    <mergeCell ref="C28:C30"/>
    <mergeCell ref="B28:B30"/>
    <mergeCell ref="T28:T29"/>
    <mergeCell ref="D28:D30"/>
    <mergeCell ref="E28:E30"/>
    <mergeCell ref="R25:R27"/>
    <mergeCell ref="U25:U26"/>
    <mergeCell ref="T25:T26"/>
    <mergeCell ref="R28:R30"/>
    <mergeCell ref="U28:U29"/>
    <mergeCell ref="B33:U33"/>
    <mergeCell ref="C34:U34"/>
    <mergeCell ref="C14:U14"/>
    <mergeCell ref="R15:R16"/>
    <mergeCell ref="E15:E16"/>
    <mergeCell ref="B15:B16"/>
    <mergeCell ref="D15:D16"/>
    <mergeCell ref="C15:C16"/>
    <mergeCell ref="B17:B18"/>
    <mergeCell ref="C17:C18"/>
    <mergeCell ref="B23:U23"/>
    <mergeCell ref="R19:R20"/>
    <mergeCell ref="C24:U24"/>
    <mergeCell ref="A15:A16"/>
    <mergeCell ref="R17:R18"/>
    <mergeCell ref="F17:F18"/>
    <mergeCell ref="E17:E18"/>
    <mergeCell ref="D17:D18"/>
    <mergeCell ref="B22:G22"/>
    <mergeCell ref="C21:G21"/>
    <mergeCell ref="A17:A18"/>
    <mergeCell ref="F15:F16"/>
    <mergeCell ref="R1:U1"/>
    <mergeCell ref="A4:U4"/>
    <mergeCell ref="A8:A10"/>
    <mergeCell ref="L9:L10"/>
    <mergeCell ref="E8:E10"/>
    <mergeCell ref="F8:F10"/>
    <mergeCell ref="R8:U8"/>
    <mergeCell ref="A2:U2"/>
    <mergeCell ref="A3:U3"/>
    <mergeCell ref="A5:U5"/>
    <mergeCell ref="H9:H10"/>
    <mergeCell ref="I9:J9"/>
    <mergeCell ref="A6:U6"/>
    <mergeCell ref="D8:D10"/>
    <mergeCell ref="A7:U7"/>
  </mergeCells>
  <phoneticPr fontId="0" type="noConversion"/>
  <conditionalFormatting sqref="V4:IR4 A6:U6 R8:U8 A4 R9:R10 S9">
    <cfRule type="cellIs" dxfId="0" priority="1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5 pr.</vt:lpstr>
      <vt:lpstr>Lapas2</vt:lpstr>
      <vt:lpstr>Lapas3</vt:lpstr>
      <vt:lpstr>'5 pr.'!Print_Area</vt:lpstr>
      <vt:lpstr>'5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2021-01-29T09:53:30Z</cp:lastPrinted>
  <dcterms:created xsi:type="dcterms:W3CDTF">1996-10-14T23:33:28Z</dcterms:created>
  <dcterms:modified xsi:type="dcterms:W3CDTF">2021-01-29T09:54:13Z</dcterms:modified>
</cp:coreProperties>
</file>