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0" windowWidth="12120" windowHeight="9795"/>
  </bookViews>
  <sheets>
    <sheet name="Lapas1" sheetId="1" r:id="rId1"/>
  </sheets>
  <definedNames>
    <definedName name="_xlnm.Print_Area" localSheetId="0">Lapas1!$A$1:$U$70</definedName>
    <definedName name="_xlnm.Print_Titles" localSheetId="0">Lapas1!$8:$10</definedName>
  </definedNames>
  <calcPr calcId="125725"/>
</workbook>
</file>

<file path=xl/calcChain.xml><?xml version="1.0" encoding="utf-8"?>
<calcChain xmlns="http://schemas.openxmlformats.org/spreadsheetml/2006/main">
  <c r="Q35" i="1"/>
  <c r="P35"/>
  <c r="O35"/>
  <c r="N35"/>
  <c r="M35"/>
  <c r="L35"/>
  <c r="K35"/>
  <c r="J35"/>
  <c r="I35"/>
  <c r="H35"/>
  <c r="I69" l="1"/>
  <c r="J69"/>
  <c r="K69"/>
  <c r="H69"/>
  <c r="I45"/>
  <c r="J45"/>
  <c r="K45"/>
  <c r="L45"/>
  <c r="M45"/>
  <c r="N45"/>
  <c r="O45"/>
  <c r="P45"/>
  <c r="Q45"/>
  <c r="H45"/>
  <c r="K38" l="1"/>
  <c r="J38"/>
  <c r="I38"/>
  <c r="H38"/>
  <c r="Q33"/>
  <c r="Q38" s="1"/>
  <c r="P33"/>
  <c r="O33"/>
  <c r="N33"/>
  <c r="M33"/>
  <c r="L33"/>
  <c r="K33"/>
  <c r="J33"/>
  <c r="I33"/>
  <c r="H33"/>
  <c r="Q47"/>
  <c r="P47"/>
  <c r="O47"/>
  <c r="N47"/>
  <c r="M47"/>
  <c r="L47"/>
  <c r="K47"/>
  <c r="J47"/>
  <c r="I47"/>
  <c r="H47"/>
  <c r="I20"/>
  <c r="M23"/>
  <c r="J20"/>
  <c r="K20"/>
  <c r="I56"/>
  <c r="I68" s="1"/>
  <c r="J56"/>
  <c r="J68" s="1"/>
  <c r="K56"/>
  <c r="K68" s="1"/>
  <c r="L56"/>
  <c r="L68" s="1"/>
  <c r="L69" s="1"/>
  <c r="M56"/>
  <c r="M68" s="1"/>
  <c r="M69" s="1"/>
  <c r="N56"/>
  <c r="N68" s="1"/>
  <c r="N69" s="1"/>
  <c r="O56"/>
  <c r="O68" s="1"/>
  <c r="O69" s="1"/>
  <c r="P56"/>
  <c r="P68" s="1"/>
  <c r="P69" s="1"/>
  <c r="Q56"/>
  <c r="Q68" s="1"/>
  <c r="Q69" s="1"/>
  <c r="H56"/>
  <c r="H68" s="1"/>
  <c r="I42"/>
  <c r="J42"/>
  <c r="K42"/>
  <c r="L42"/>
  <c r="M42"/>
  <c r="N42"/>
  <c r="O42"/>
  <c r="P42"/>
  <c r="Q42"/>
  <c r="H42"/>
  <c r="N23"/>
  <c r="O23"/>
  <c r="P23"/>
  <c r="Q23"/>
  <c r="L23"/>
  <c r="H20" l="1"/>
  <c r="Q28"/>
  <c r="P28"/>
  <c r="P38" s="1"/>
  <c r="Q49"/>
  <c r="Q50" s="1"/>
  <c r="M28" l="1"/>
  <c r="M38" s="1"/>
  <c r="L28"/>
  <c r="L38" s="1"/>
  <c r="I28"/>
  <c r="H28"/>
  <c r="N28"/>
  <c r="I49"/>
  <c r="I50" s="1"/>
  <c r="J49"/>
  <c r="J50" s="1"/>
  <c r="K49"/>
  <c r="K50" s="1"/>
  <c r="L49"/>
  <c r="L50" s="1"/>
  <c r="M49"/>
  <c r="M50" s="1"/>
  <c r="N49"/>
  <c r="N50" s="1"/>
  <c r="O49"/>
  <c r="O50" s="1"/>
  <c r="P49"/>
  <c r="P50" s="1"/>
  <c r="H49"/>
  <c r="H50" s="1"/>
  <c r="I23"/>
  <c r="H23"/>
  <c r="I17"/>
  <c r="H17"/>
  <c r="P20"/>
  <c r="J17"/>
  <c r="K17"/>
  <c r="L17"/>
  <c r="L20"/>
  <c r="M17"/>
  <c r="N17"/>
  <c r="O17"/>
  <c r="P17"/>
  <c r="Q17"/>
  <c r="K30"/>
  <c r="J30"/>
  <c r="I30"/>
  <c r="H30"/>
  <c r="K28"/>
  <c r="J28"/>
  <c r="J23"/>
  <c r="K23"/>
  <c r="M20"/>
  <c r="M30"/>
  <c r="N20"/>
  <c r="O20"/>
  <c r="P30"/>
  <c r="Q20"/>
  <c r="L30"/>
  <c r="Q30"/>
  <c r="N30"/>
  <c r="O28"/>
  <c r="O30"/>
  <c r="O38" l="1"/>
  <c r="N38"/>
  <c r="P24"/>
  <c r="P51" s="1"/>
  <c r="N24"/>
  <c r="Q24"/>
  <c r="M24"/>
  <c r="J24"/>
  <c r="J51" s="1"/>
  <c r="K24"/>
  <c r="K51" s="1"/>
  <c r="I24"/>
  <c r="O24"/>
  <c r="L24"/>
  <c r="H24"/>
  <c r="O51" l="1"/>
  <c r="O70" s="1"/>
  <c r="N51"/>
  <c r="H51"/>
  <c r="H70" s="1"/>
  <c r="Q51"/>
  <c r="Q70" s="1"/>
  <c r="M51"/>
  <c r="M70" s="1"/>
  <c r="P70"/>
  <c r="L51"/>
  <c r="L70" s="1"/>
  <c r="I51"/>
  <c r="J70"/>
  <c r="K70"/>
  <c r="I70" l="1"/>
  <c r="N70"/>
</calcChain>
</file>

<file path=xl/sharedStrings.xml><?xml version="1.0" encoding="utf-8"?>
<sst xmlns="http://schemas.openxmlformats.org/spreadsheetml/2006/main" count="237" uniqueCount="96">
  <si>
    <t>Programos tikslo kodas</t>
  </si>
  <si>
    <t>Uždavinio kodas</t>
  </si>
  <si>
    <t>Priemonės kodas</t>
  </si>
  <si>
    <t>Priemonės pavadinimas</t>
  </si>
  <si>
    <t>Funkcinės klasifikacijos kodas</t>
  </si>
  <si>
    <t>Priemonės vykdytojo kodas</t>
  </si>
  <si>
    <t>Finansavimo šaltinis</t>
  </si>
  <si>
    <t>Uždavinio vertinimo kriterijaus</t>
  </si>
  <si>
    <t>Iš viso</t>
  </si>
  <si>
    <t>Išlaidoms</t>
  </si>
  <si>
    <t>turtui įsigyti ir finansiniams įsipareigojimams vykdyti</t>
  </si>
  <si>
    <t>planas</t>
  </si>
  <si>
    <t>Iš jų darbo užmokesčiui</t>
  </si>
  <si>
    <t>iš viso:</t>
  </si>
  <si>
    <t>SB</t>
  </si>
  <si>
    <t>Iš viso uždaviniui:</t>
  </si>
  <si>
    <t>Iš viso tikslui:</t>
  </si>
  <si>
    <t>Iš viso programai:</t>
  </si>
  <si>
    <t>1</t>
  </si>
  <si>
    <t>2</t>
  </si>
  <si>
    <t>3</t>
  </si>
  <si>
    <t>4</t>
  </si>
  <si>
    <t>-</t>
  </si>
  <si>
    <t>1 lentelė</t>
  </si>
  <si>
    <t>Vietinės reikšmės kelių (gatvių) rekonstravimas ir plėtra (sandoriai)</t>
  </si>
  <si>
    <t>Pavadinimas</t>
  </si>
  <si>
    <t>3 Strateginis tikslas. Kurti kokybišką ir patrauklią gyvenamąją, turizmo ir verslo aplinką</t>
  </si>
  <si>
    <t>Vykdyti savivaldybės teritorijų, infrastruktūros ir komunalinio ūkio objektų priežiūrą ir plėtrą</t>
  </si>
  <si>
    <t>Prižiūrėti, plėsti ir modernizuoti susisiekimo infrastruktūrą</t>
  </si>
  <si>
    <t>Užtikrinti kompleksišką savivaldybės teritorijos planavimą ir valdymą</t>
  </si>
  <si>
    <t>Užtikrinti savivaldybės pastatų, infrastruktūros ir kito turto efektyvų valdymą, priežiūrą bei plėtrą</t>
  </si>
  <si>
    <t>01.03.02.01</t>
  </si>
  <si>
    <t xml:space="preserve">Socialinio būsto atnaujinimas ir plėtra   </t>
  </si>
  <si>
    <t>Įteisinto nekilnojamojo turto objektų skaičius</t>
  </si>
  <si>
    <t>Komunalinio ūkio objektų atnaujinimas ir plėtra</t>
  </si>
  <si>
    <t>Eksploatuojamų gatvių šviestuvų skaičius</t>
  </si>
  <si>
    <t>Atnaujintų ar naujai įrengtų komunalinio ūkio objektų skaičius</t>
  </si>
  <si>
    <t>Prižiūrimų vietinės reikšmės kelių (gatvių) ilgis, km</t>
  </si>
  <si>
    <t>Rekonstruojamų ar naujai įrengiamų vietinės reikšmės kelių (gatvių) ilgis, km</t>
  </si>
  <si>
    <t>SB (deleg)</t>
  </si>
  <si>
    <t>KD</t>
  </si>
  <si>
    <t>Vietinės reikšmės kelių (gatvių) priežiūra (išlaidos)</t>
  </si>
  <si>
    <t>Gerinti savivaldybės administracijai priklausančių pastatų ir būsto būklę</t>
  </si>
  <si>
    <t>Daugiabučių namų, prie kurių atnaujinimo prisidėta, skaičius</t>
  </si>
  <si>
    <t>06.01.01.01</t>
  </si>
  <si>
    <t>04.05.01.02</t>
  </si>
  <si>
    <t>06.06.01.01.</t>
  </si>
  <si>
    <t>Socialinių butų, kuriuose atlikti remonto darbai, skaičius</t>
  </si>
  <si>
    <t>Tvarkomas Prienų miesto teritorijos plotas, ha</t>
  </si>
  <si>
    <t xml:space="preserve">Gerinti savivaldybės administracijai priklausančio turto ir savivaldybės teritorijos valdymą </t>
  </si>
  <si>
    <t>Daugiabučių namų atnaujimas (modernizavimas)</t>
  </si>
  <si>
    <t>TIKSLŲ, UŽDAVINIŲ, PRIEMONIŲ ASIGNAVIMŲ IR PRODUKTO VERTINIMO KRITERIJŲ SUVESTINĖ</t>
  </si>
  <si>
    <t>01.03.02.01.</t>
  </si>
  <si>
    <t>06.04.01.01.</t>
  </si>
  <si>
    <t>06.02.01.01.</t>
  </si>
  <si>
    <t>05.01.01.01.</t>
  </si>
  <si>
    <t>VIEŠOSIOS INFRASTRUKTŪROS PRIEŽIŪROS IR PLĖTROS PROGRAMOS NR. 6</t>
  </si>
  <si>
    <t>Nekilnojamojo turto įteisinimas ir draudimas</t>
  </si>
  <si>
    <t>BDK</t>
  </si>
  <si>
    <t>Sanitarija</t>
  </si>
  <si>
    <t xml:space="preserve">     </t>
  </si>
  <si>
    <t>04.04.03.01</t>
  </si>
  <si>
    <t xml:space="preserve">2022-iesiems m. </t>
  </si>
  <si>
    <t>2022-ųjų m. asignavimų projektas</t>
  </si>
  <si>
    <t>VB</t>
  </si>
  <si>
    <t>Savivaldybės pastatų, kuriuose atlikti remonto darbai, skaičius</t>
  </si>
  <si>
    <t xml:space="preserve"> </t>
  </si>
  <si>
    <t>Keleivių vežimas vietinio reguliaraus susisiekimo maršrutais</t>
  </si>
  <si>
    <t>04.05.01.01</t>
  </si>
  <si>
    <t>Parduotų bilietų skaičius, tūkst. Vnt.</t>
  </si>
  <si>
    <t>Parengtų žemės sklypų kadastrinių matavimų, topografinių ir išpildomųjų nuotraukų, žemės sklypų formavimo dokumentų (NTA ir savivaldybės objektai), žemės paėmimo visuomenės poreikiams procedūrinių dokumentų (pagal poreikį) skaičius</t>
  </si>
  <si>
    <t>Vietinės reikšmės kelių (gatvių) rekonstravimas ir plėtra su fizinių ar juridinių asmenų prisidėjimu</t>
  </si>
  <si>
    <t>Rekonstruojamų ar naujai įrengiamų kelių (gatvių) su fizinių ar juridinių asmenų prisidėjimu ilgis, km</t>
  </si>
  <si>
    <t>Savivaldybių infrastruktūros plėtros įstatymo įgyvendinimas Prienų r. sav.</t>
  </si>
  <si>
    <t xml:space="preserve">Prienų m. ir Prienų raj. sav. bendrųjų planų keitimas/koregavimas dėl prioritetinių teritorijų nustatymo, skaičius </t>
  </si>
  <si>
    <t>2021-iesiems m.</t>
  </si>
  <si>
    <t xml:space="preserve">2023-iesiems m. </t>
  </si>
  <si>
    <t>2023-ųjų m. asignavimų projektas</t>
  </si>
  <si>
    <t>2020-ųjų m. asignavimai, EUR</t>
  </si>
  <si>
    <t>2021-ųjų m. asignavimų projektas, Eur</t>
  </si>
  <si>
    <t>Erdvinių duomenų rinkinio tvarkymas</t>
  </si>
  <si>
    <t>Valstybės dotacijų, skirtų vykdyti valstybinėms (perduotoms savivaldybėms) funkcijoms, įsisavinimas, proc.</t>
  </si>
  <si>
    <t>Valstybinės žemės ir kito valstybinio turto valdymas, naudojimas ir disponavimas patikėjimo teise</t>
  </si>
  <si>
    <t>Savivaldybės pastatų remontas, priežiūra ir plėtra</t>
  </si>
  <si>
    <t>Miestų ir gyvenviečių gatvių apšvietimas, apšvietimo tinklų eksploatacija</t>
  </si>
  <si>
    <t>Teritorijų planavimas 
(Kompleksiniai: bendrieji ir detalieji planai, specialieji teritorijų planavimo dokumentai)</t>
  </si>
  <si>
    <t>Parengtų kompleksinių (bendrųjų ir detaliųjų) planų, specialiųjų teritorijų planavimo dokumentų skaičius</t>
  </si>
  <si>
    <t>Žemės valdos projektų, žemės sklypų formavimo ir pertvarkymo projektų, detaliųjų planų, žemės reformos žemėtvarkos projektų rengimas, Žemės sklypų kadastriniai matavimai,
topografinių planų rengimas (savivaldybės objektai ir NTA), Žemės paėmimo visuomenės poreikiams procedūrinių dokumentų rengimas (pagal poreikį), administracinių vietovių ribų keitimo/koregavimo planas (kaimų ribų), poveikio aplinkai vertinimo dokumentai ir kiti planai/dokumentai</t>
  </si>
  <si>
    <t>5</t>
  </si>
  <si>
    <t>6</t>
  </si>
  <si>
    <t>Savivaldybių patvirtintoms užimtumo didinimo programoms įgyvendinti</t>
  </si>
  <si>
    <t>10.05.01.01</t>
  </si>
  <si>
    <t>Viešiesiems darbams įdarbintų asmenų skaičius</t>
  </si>
  <si>
    <t>2021-2023 M. PRIENŲ RAJONO SAVIVALDYBĖS</t>
  </si>
  <si>
    <t>6 Programa. Viešosios infrastruktūros priežiūros ir plėtros programa</t>
  </si>
  <si>
    <t>PATVIRTINTA
Prienų rajono savivaldybės tarybos
2021 m. sausio 28 d. sprendimu Nr. T3-1</t>
  </si>
</sst>
</file>

<file path=xl/styles.xml><?xml version="1.0" encoding="utf-8"?>
<styleSheet xmlns="http://schemas.openxmlformats.org/spreadsheetml/2006/main">
  <numFmts count="3">
    <numFmt numFmtId="43" formatCode="_-* #,##0.00\ _€_-;\-* #,##0.00\ _€_-;_-* &quot;-&quot;??\ _€_-;_-@_-"/>
    <numFmt numFmtId="164" formatCode="0.0"/>
    <numFmt numFmtId="165" formatCode="0.000"/>
  </numFmts>
  <fonts count="11">
    <font>
      <sz val="10"/>
      <name val="Arial"/>
    </font>
    <font>
      <sz val="10"/>
      <name val="Arial"/>
      <family val="2"/>
      <charset val="186"/>
    </font>
    <font>
      <sz val="8"/>
      <name val="Times New Roman"/>
      <family val="1"/>
      <charset val="186"/>
    </font>
    <font>
      <b/>
      <sz val="8"/>
      <name val="Times New Roman"/>
      <family val="1"/>
      <charset val="186"/>
    </font>
    <font>
      <sz val="9"/>
      <name val="Times New Roman"/>
      <family val="1"/>
      <charset val="186"/>
    </font>
    <font>
      <b/>
      <sz val="9"/>
      <name val="Times New Roman"/>
      <family val="1"/>
      <charset val="186"/>
    </font>
    <font>
      <sz val="8"/>
      <name val="Times New Roman"/>
      <family val="1"/>
    </font>
    <font>
      <b/>
      <sz val="8"/>
      <name val="Times New Roman"/>
      <family val="1"/>
    </font>
    <font>
      <i/>
      <sz val="8"/>
      <name val="Times New Roman"/>
      <family val="1"/>
      <charset val="186"/>
    </font>
    <font>
      <sz val="8"/>
      <name val="Arial"/>
      <family val="2"/>
      <charset val="186"/>
    </font>
    <font>
      <sz val="10"/>
      <name val="Arial"/>
    </font>
  </fonts>
  <fills count="1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1" fillId="0" borderId="0"/>
    <xf numFmtId="43" fontId="10" fillId="0" borderId="0" applyFont="0" applyFill="0" applyBorder="0" applyAlignment="0" applyProtection="0"/>
  </cellStyleXfs>
  <cellXfs count="358">
    <xf numFmtId="0" fontId="0" fillId="0" borderId="0" xfId="0"/>
    <xf numFmtId="165" fontId="2"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3"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0"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165" fontId="3" fillId="3" borderId="2"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xf>
    <xf numFmtId="165" fontId="2" fillId="0" borderId="7" xfId="0" applyNumberFormat="1" applyFont="1" applyBorder="1" applyAlignment="1">
      <alignment horizontal="center" vertical="center"/>
    </xf>
    <xf numFmtId="49" fontId="3" fillId="5" borderId="8"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wrapText="1"/>
    </xf>
    <xf numFmtId="164" fontId="2" fillId="3" borderId="12"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65" fontId="2" fillId="0" borderId="14" xfId="0" applyNumberFormat="1" applyFont="1" applyFill="1" applyBorder="1" applyAlignment="1">
      <alignment horizontal="center" vertical="center" textRotation="90" wrapText="1"/>
    </xf>
    <xf numFmtId="0" fontId="2" fillId="0" borderId="14" xfId="0" applyFont="1" applyBorder="1" applyAlignment="1">
      <alignment horizontal="center" vertical="center" textRotation="90"/>
    </xf>
    <xf numFmtId="0" fontId="2" fillId="0" borderId="15" xfId="0" applyFont="1" applyBorder="1" applyAlignment="1">
      <alignment horizontal="center" vertical="center" textRotation="90"/>
    </xf>
    <xf numFmtId="164" fontId="2" fillId="3" borderId="16" xfId="0" applyNumberFormat="1" applyFont="1" applyFill="1" applyBorder="1" applyAlignment="1">
      <alignment horizontal="center" vertical="center"/>
    </xf>
    <xf numFmtId="0" fontId="7" fillId="0" borderId="0" xfId="0" applyFont="1" applyAlignment="1">
      <alignment vertical="top"/>
    </xf>
    <xf numFmtId="165" fontId="2" fillId="0" borderId="9" xfId="0" applyNumberFormat="1" applyFont="1" applyBorder="1" applyAlignment="1">
      <alignment horizontal="center" vertical="center"/>
    </xf>
    <xf numFmtId="165" fontId="3" fillId="5" borderId="13" xfId="0" applyNumberFormat="1" applyFont="1" applyFill="1" applyBorder="1" applyAlignment="1">
      <alignment horizontal="center" vertical="center"/>
    </xf>
    <xf numFmtId="165" fontId="3" fillId="5" borderId="17" xfId="0" applyNumberFormat="1" applyFont="1" applyFill="1" applyBorder="1" applyAlignment="1">
      <alignment horizontal="center" vertical="center"/>
    </xf>
    <xf numFmtId="164" fontId="2" fillId="0" borderId="18" xfId="0" applyNumberFormat="1" applyFont="1" applyFill="1" applyBorder="1" applyAlignment="1">
      <alignment horizontal="center" vertical="center"/>
    </xf>
    <xf numFmtId="164" fontId="2" fillId="3" borderId="19" xfId="0" applyNumberFormat="1" applyFont="1" applyFill="1" applyBorder="1" applyAlignment="1">
      <alignment horizontal="center" vertical="center"/>
    </xf>
    <xf numFmtId="164" fontId="2" fillId="0" borderId="16" xfId="0" applyNumberFormat="1" applyFont="1" applyFill="1" applyBorder="1" applyAlignment="1">
      <alignment horizontal="center" vertical="center"/>
    </xf>
    <xf numFmtId="164" fontId="3" fillId="5" borderId="17" xfId="0" applyNumberFormat="1" applyFont="1" applyFill="1" applyBorder="1" applyAlignment="1">
      <alignment horizontal="center" vertical="center"/>
    </xf>
    <xf numFmtId="165" fontId="3" fillId="6" borderId="13" xfId="0" applyNumberFormat="1" applyFont="1" applyFill="1" applyBorder="1" applyAlignment="1">
      <alignment horizontal="center" vertical="center"/>
    </xf>
    <xf numFmtId="164" fontId="2" fillId="0" borderId="23" xfId="0" applyNumberFormat="1" applyFont="1" applyFill="1" applyBorder="1" applyAlignment="1">
      <alignment horizontal="center" vertical="center"/>
    </xf>
    <xf numFmtId="165" fontId="2" fillId="0" borderId="24" xfId="0" applyNumberFormat="1" applyFont="1" applyBorder="1" applyAlignment="1">
      <alignment horizontal="center" vertical="center"/>
    </xf>
    <xf numFmtId="165" fontId="3" fillId="0" borderId="25" xfId="0" applyNumberFormat="1" applyFont="1" applyBorder="1" applyAlignment="1">
      <alignment horizontal="center" vertical="center"/>
    </xf>
    <xf numFmtId="165" fontId="2" fillId="0" borderId="22" xfId="0" applyNumberFormat="1" applyFont="1" applyBorder="1" applyAlignment="1">
      <alignment horizontal="center" vertical="center"/>
    </xf>
    <xf numFmtId="1" fontId="2" fillId="3" borderId="5"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1" fontId="2" fillId="3" borderId="10" xfId="0" applyNumberFormat="1" applyFont="1" applyFill="1" applyBorder="1" applyAlignment="1">
      <alignment horizontal="center" vertical="center"/>
    </xf>
    <xf numFmtId="1" fontId="2" fillId="0" borderId="35" xfId="0" applyNumberFormat="1" applyFont="1" applyFill="1" applyBorder="1" applyAlignment="1">
      <alignment horizontal="center" vertical="center"/>
    </xf>
    <xf numFmtId="1" fontId="3" fillId="4" borderId="22" xfId="0" applyNumberFormat="1" applyFont="1" applyFill="1" applyBorder="1" applyAlignment="1">
      <alignment horizontal="center" vertical="center"/>
    </xf>
    <xf numFmtId="164" fontId="2" fillId="7" borderId="35" xfId="0" applyNumberFormat="1" applyFont="1" applyFill="1" applyBorder="1" applyAlignment="1">
      <alignment horizontal="center" vertical="center"/>
    </xf>
    <xf numFmtId="164" fontId="2" fillId="7" borderId="16" xfId="0" applyNumberFormat="1" applyFont="1" applyFill="1" applyBorder="1" applyAlignment="1">
      <alignment horizontal="center" vertical="center"/>
    </xf>
    <xf numFmtId="165" fontId="2" fillId="7" borderId="2" xfId="0" applyNumberFormat="1" applyFont="1" applyFill="1" applyBorder="1" applyAlignment="1">
      <alignment horizontal="center" vertical="center"/>
    </xf>
    <xf numFmtId="165" fontId="3" fillId="3" borderId="40" xfId="0" applyNumberFormat="1" applyFont="1" applyFill="1" applyBorder="1" applyAlignment="1">
      <alignment horizontal="center" vertical="center" wrapText="1"/>
    </xf>
    <xf numFmtId="165" fontId="2" fillId="0" borderId="25" xfId="0" applyNumberFormat="1" applyFont="1" applyBorder="1" applyAlignment="1">
      <alignment horizontal="center" vertical="center"/>
    </xf>
    <xf numFmtId="1" fontId="2" fillId="0" borderId="18" xfId="0" applyNumberFormat="1" applyFont="1" applyFill="1" applyBorder="1" applyAlignment="1">
      <alignment horizontal="center" vertical="center"/>
    </xf>
    <xf numFmtId="164" fontId="2" fillId="9" borderId="16" xfId="0" applyNumberFormat="1" applyFont="1" applyFill="1" applyBorder="1" applyAlignment="1">
      <alignment horizontal="center" vertical="center"/>
    </xf>
    <xf numFmtId="164" fontId="2" fillId="10" borderId="41" xfId="0" applyNumberFormat="1" applyFont="1" applyFill="1" applyBorder="1" applyAlignment="1">
      <alignment horizontal="center" vertical="center"/>
    </xf>
    <xf numFmtId="0" fontId="2" fillId="4" borderId="13"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0" xfId="0" applyFont="1" applyAlignment="1">
      <alignment vertical="top"/>
    </xf>
    <xf numFmtId="0" fontId="2" fillId="0" borderId="25" xfId="0" applyFont="1" applyBorder="1" applyAlignment="1">
      <alignment vertical="top"/>
    </xf>
    <xf numFmtId="49" fontId="3" fillId="4" borderId="6" xfId="0" applyNumberFormat="1" applyFont="1" applyFill="1" applyBorder="1" applyAlignment="1">
      <alignment horizontal="center" vertical="center" wrapText="1"/>
    </xf>
    <xf numFmtId="165" fontId="2" fillId="0" borderId="0" xfId="0" applyNumberFormat="1" applyFont="1" applyFill="1" applyAlignment="1">
      <alignment horizontal="center" vertical="center"/>
    </xf>
    <xf numFmtId="164" fontId="3" fillId="5" borderId="6" xfId="0" applyNumberFormat="1" applyFont="1" applyFill="1" applyBorder="1" applyAlignment="1">
      <alignment horizontal="center" vertical="center"/>
    </xf>
    <xf numFmtId="1" fontId="2" fillId="0" borderId="37" xfId="0" applyNumberFormat="1" applyFont="1" applyFill="1" applyBorder="1" applyAlignment="1">
      <alignment horizontal="center" vertical="center"/>
    </xf>
    <xf numFmtId="165" fontId="3" fillId="4" borderId="22" xfId="0" applyNumberFormat="1" applyFont="1" applyFill="1" applyBorder="1" applyAlignment="1">
      <alignment horizontal="center" vertical="center"/>
    </xf>
    <xf numFmtId="165" fontId="3" fillId="4" borderId="21"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0" borderId="2" xfId="0" applyNumberFormat="1" applyFont="1" applyBorder="1" applyAlignment="1">
      <alignment horizontal="center" vertical="center"/>
    </xf>
    <xf numFmtId="1" fontId="2" fillId="0" borderId="5" xfId="0" applyNumberFormat="1" applyFont="1" applyFill="1" applyBorder="1" applyAlignment="1">
      <alignment horizontal="center" vertical="center"/>
    </xf>
    <xf numFmtId="165" fontId="2" fillId="0" borderId="14" xfId="0" applyNumberFormat="1" applyFont="1" applyBorder="1" applyAlignment="1">
      <alignment horizontal="center" vertical="center" textRotation="90" wrapText="1"/>
    </xf>
    <xf numFmtId="165" fontId="3" fillId="6" borderId="17" xfId="0" applyNumberFormat="1" applyFont="1" applyFill="1" applyBorder="1" applyAlignment="1">
      <alignment horizontal="center" vertical="center"/>
    </xf>
    <xf numFmtId="165" fontId="3" fillId="0" borderId="0" xfId="0" applyNumberFormat="1" applyFont="1" applyFill="1" applyAlignment="1">
      <alignment horizontal="center" vertical="center"/>
    </xf>
    <xf numFmtId="0" fontId="7" fillId="0" borderId="0" xfId="0" applyFont="1" applyFill="1" applyAlignment="1">
      <alignment vertical="top"/>
    </xf>
    <xf numFmtId="0" fontId="2" fillId="0" borderId="0" xfId="0" applyFont="1" applyFill="1" applyAlignment="1">
      <alignment vertical="top"/>
    </xf>
    <xf numFmtId="1" fontId="3" fillId="5" borderId="26" xfId="0" applyNumberFormat="1" applyFont="1" applyFill="1" applyBorder="1" applyAlignment="1">
      <alignment horizontal="center" vertical="center"/>
    </xf>
    <xf numFmtId="1" fontId="3" fillId="5" borderId="13" xfId="0" applyNumberFormat="1" applyFont="1" applyFill="1" applyBorder="1" applyAlignment="1">
      <alignment horizontal="center" vertical="center"/>
    </xf>
    <xf numFmtId="1" fontId="2" fillId="3" borderId="39" xfId="0" applyNumberFormat="1" applyFont="1" applyFill="1" applyBorder="1" applyAlignment="1">
      <alignment horizontal="center" vertical="center"/>
    </xf>
    <xf numFmtId="1" fontId="3" fillId="6" borderId="13" xfId="0" applyNumberFormat="1" applyFont="1" applyFill="1" applyBorder="1" applyAlignment="1">
      <alignment horizontal="center" vertical="center"/>
    </xf>
    <xf numFmtId="164" fontId="2" fillId="3" borderId="20"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wrapText="1"/>
    </xf>
    <xf numFmtId="164" fontId="2" fillId="9" borderId="30" xfId="0" applyNumberFormat="1" applyFont="1" applyFill="1" applyBorder="1" applyAlignment="1">
      <alignment horizontal="center" vertical="center"/>
    </xf>
    <xf numFmtId="164" fontId="2" fillId="9" borderId="35" xfId="0" applyNumberFormat="1" applyFont="1" applyFill="1" applyBorder="1" applyAlignment="1">
      <alignment horizontal="center" vertical="center"/>
    </xf>
    <xf numFmtId="165" fontId="2" fillId="0" borderId="0" xfId="0" applyNumberFormat="1" applyFont="1" applyAlignment="1">
      <alignment horizontal="center" vertical="center"/>
    </xf>
    <xf numFmtId="164" fontId="2" fillId="3" borderId="5"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Alignment="1">
      <alignment horizontal="center" vertical="center"/>
    </xf>
    <xf numFmtId="1" fontId="2" fillId="0" borderId="36"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1" fontId="2" fillId="11" borderId="36" xfId="0" applyNumberFormat="1" applyFont="1" applyFill="1" applyBorder="1" applyAlignment="1">
      <alignment horizontal="center" vertical="center"/>
    </xf>
    <xf numFmtId="164" fontId="3" fillId="11" borderId="2" xfId="0" applyNumberFormat="1" applyFont="1" applyFill="1" applyBorder="1" applyAlignment="1">
      <alignment horizontal="center" vertical="center" wrapText="1"/>
    </xf>
    <xf numFmtId="1"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wrapText="1"/>
    </xf>
    <xf numFmtId="1" fontId="2" fillId="9" borderId="5" xfId="0" applyNumberFormat="1" applyFont="1" applyFill="1" applyBorder="1" applyAlignment="1">
      <alignment horizontal="center" vertical="center"/>
    </xf>
    <xf numFmtId="1" fontId="2" fillId="9" borderId="36" xfId="0" applyNumberFormat="1" applyFont="1" applyFill="1" applyBorder="1" applyAlignment="1">
      <alignment horizontal="center" vertical="center"/>
    </xf>
    <xf numFmtId="1" fontId="2" fillId="9" borderId="16" xfId="0" applyNumberFormat="1" applyFont="1" applyFill="1" applyBorder="1" applyAlignment="1">
      <alignment horizontal="center" vertical="center"/>
    </xf>
    <xf numFmtId="164" fontId="2" fillId="11" borderId="5" xfId="0" applyNumberFormat="1" applyFont="1" applyFill="1" applyBorder="1" applyAlignment="1">
      <alignment horizontal="center" vertical="center"/>
    </xf>
    <xf numFmtId="1" fontId="3" fillId="5" borderId="6" xfId="0" applyNumberFormat="1" applyFont="1" applyFill="1" applyBorder="1" applyAlignment="1">
      <alignment horizontal="center" vertical="center"/>
    </xf>
    <xf numFmtId="164" fontId="3" fillId="11" borderId="2" xfId="0" applyNumberFormat="1" applyFont="1" applyFill="1" applyBorder="1" applyAlignment="1">
      <alignment horizontal="center" vertical="center" wrapText="1"/>
    </xf>
    <xf numFmtId="1"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wrapText="1"/>
    </xf>
    <xf numFmtId="164" fontId="2" fillId="11" borderId="5"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wrapText="1"/>
    </xf>
    <xf numFmtId="164" fontId="2" fillId="3" borderId="16" xfId="0" applyNumberFormat="1" applyFont="1" applyFill="1" applyBorder="1" applyAlignment="1">
      <alignment horizontal="center" vertical="center"/>
    </xf>
    <xf numFmtId="1" fontId="2" fillId="0" borderId="4" xfId="0" applyNumberFormat="1" applyFont="1" applyFill="1" applyBorder="1" applyAlignment="1">
      <alignment horizontal="center" vertical="center"/>
    </xf>
    <xf numFmtId="1" fontId="2" fillId="3" borderId="4"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1" fontId="2" fillId="3" borderId="12" xfId="0" applyNumberFormat="1" applyFont="1" applyFill="1" applyBorder="1" applyAlignment="1">
      <alignment horizontal="center" vertical="center"/>
    </xf>
    <xf numFmtId="1" fontId="2" fillId="0" borderId="30" xfId="0" applyNumberFormat="1" applyFont="1" applyFill="1" applyBorder="1" applyAlignment="1">
      <alignment horizontal="center" vertical="center"/>
    </xf>
    <xf numFmtId="1" fontId="2" fillId="0" borderId="32" xfId="0" applyNumberFormat="1" applyFont="1" applyFill="1" applyBorder="1" applyAlignment="1">
      <alignment horizontal="center" vertical="center"/>
    </xf>
    <xf numFmtId="1" fontId="2" fillId="0" borderId="33" xfId="0" applyNumberFormat="1" applyFont="1" applyFill="1" applyBorder="1" applyAlignment="1">
      <alignment horizontal="center" vertical="center"/>
    </xf>
    <xf numFmtId="1" fontId="2" fillId="0" borderId="34" xfId="0" applyNumberFormat="1" applyFont="1" applyFill="1" applyBorder="1" applyAlignment="1">
      <alignment horizontal="center" vertical="center"/>
    </xf>
    <xf numFmtId="1" fontId="2" fillId="7" borderId="3" xfId="0" applyNumberFormat="1" applyFont="1" applyFill="1" applyBorder="1" applyAlignment="1">
      <alignment horizontal="center" vertical="center"/>
    </xf>
    <xf numFmtId="1" fontId="2" fillId="7" borderId="5" xfId="0" applyNumberFormat="1" applyFont="1" applyFill="1" applyBorder="1" applyAlignment="1">
      <alignment horizontal="center" vertical="center"/>
    </xf>
    <xf numFmtId="1" fontId="2" fillId="0" borderId="36" xfId="0" applyNumberFormat="1" applyFont="1" applyFill="1" applyBorder="1" applyAlignment="1">
      <alignment horizontal="center" vertical="center"/>
    </xf>
    <xf numFmtId="1" fontId="2" fillId="0" borderId="2" xfId="0" applyNumberFormat="1" applyFont="1" applyFill="1" applyBorder="1" applyAlignment="1">
      <alignment horizontal="center" vertical="center"/>
    </xf>
    <xf numFmtId="1" fontId="2" fillId="3" borderId="53" xfId="0" applyNumberFormat="1" applyFont="1" applyFill="1" applyBorder="1" applyAlignment="1">
      <alignment horizontal="center" vertical="center"/>
    </xf>
    <xf numFmtId="1" fontId="2" fillId="0" borderId="18" xfId="0" applyNumberFormat="1" applyFont="1" applyFill="1" applyBorder="1" applyAlignment="1">
      <alignment horizontal="center" vertical="center"/>
    </xf>
    <xf numFmtId="1" fontId="2" fillId="3" borderId="36"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1" fontId="2" fillId="0" borderId="16" xfId="0" applyNumberFormat="1" applyFont="1" applyFill="1" applyBorder="1" applyAlignment="1">
      <alignment horizontal="center" vertical="center"/>
    </xf>
    <xf numFmtId="1" fontId="2" fillId="0" borderId="53" xfId="0" applyNumberFormat="1" applyFont="1" applyFill="1" applyBorder="1" applyAlignment="1">
      <alignment horizontal="center" vertical="center"/>
    </xf>
    <xf numFmtId="1" fontId="2" fillId="0" borderId="39" xfId="0" applyNumberFormat="1" applyFont="1" applyFill="1" applyBorder="1" applyAlignment="1">
      <alignment horizontal="center" vertical="center"/>
    </xf>
    <xf numFmtId="1" fontId="2" fillId="0" borderId="1" xfId="2"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3" borderId="22" xfId="0" applyNumberFormat="1" applyFont="1" applyFill="1" applyBorder="1" applyAlignment="1">
      <alignment horizontal="center" vertical="center"/>
    </xf>
    <xf numFmtId="1" fontId="2" fillId="0" borderId="58" xfId="0" applyNumberFormat="1" applyFont="1" applyFill="1" applyBorder="1" applyAlignment="1">
      <alignment horizontal="center" vertical="center"/>
    </xf>
    <xf numFmtId="1" fontId="2" fillId="3" borderId="56" xfId="0" applyNumberFormat="1" applyFont="1" applyFill="1" applyBorder="1" applyAlignment="1">
      <alignment horizontal="center" vertical="center"/>
    </xf>
    <xf numFmtId="1" fontId="2" fillId="3" borderId="2" xfId="0" applyNumberFormat="1" applyFont="1" applyFill="1" applyBorder="1" applyAlignment="1">
      <alignment horizontal="center" vertical="center"/>
    </xf>
    <xf numFmtId="164" fontId="2" fillId="3" borderId="39" xfId="0" applyNumberFormat="1" applyFont="1" applyFill="1" applyBorder="1" applyAlignment="1">
      <alignment horizontal="center" vertical="center"/>
    </xf>
    <xf numFmtId="1" fontId="2" fillId="3" borderId="31" xfId="0" applyNumberFormat="1" applyFont="1" applyFill="1" applyBorder="1" applyAlignment="1">
      <alignment horizontal="center" vertical="center"/>
    </xf>
    <xf numFmtId="1" fontId="2" fillId="3" borderId="14"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xf>
    <xf numFmtId="1" fontId="2" fillId="11" borderId="1" xfId="0" applyNumberFormat="1" applyFont="1" applyFill="1" applyBorder="1" applyAlignment="1">
      <alignment horizontal="center" vertical="center"/>
    </xf>
    <xf numFmtId="1" fontId="2" fillId="11" borderId="36" xfId="3" applyNumberFormat="1" applyFont="1" applyFill="1" applyBorder="1" applyAlignment="1">
      <alignment horizontal="center" vertical="center"/>
    </xf>
    <xf numFmtId="1" fontId="2" fillId="9" borderId="1" xfId="0" applyNumberFormat="1" applyFont="1" applyFill="1" applyBorder="1" applyAlignment="1">
      <alignment horizontal="center" vertical="center"/>
    </xf>
    <xf numFmtId="1" fontId="2" fillId="9" borderId="53" xfId="0" applyNumberFormat="1" applyFont="1" applyFill="1" applyBorder="1" applyAlignment="1">
      <alignment horizontal="center" vertical="center"/>
    </xf>
    <xf numFmtId="1" fontId="2" fillId="9" borderId="2" xfId="0" applyNumberFormat="1" applyFont="1" applyFill="1" applyBorder="1" applyAlignment="1">
      <alignment horizontal="center" vertical="center"/>
    </xf>
    <xf numFmtId="1" fontId="2" fillId="9" borderId="16" xfId="0" applyNumberFormat="1" applyFont="1" applyFill="1" applyBorder="1" applyAlignment="1">
      <alignment horizontal="center" vertical="center"/>
    </xf>
    <xf numFmtId="1" fontId="2" fillId="9" borderId="39" xfId="0" applyNumberFormat="1" applyFont="1" applyFill="1" applyBorder="1" applyAlignment="1">
      <alignment horizontal="center" vertical="center"/>
    </xf>
    <xf numFmtId="1" fontId="2" fillId="9" borderId="4" xfId="0" applyNumberFormat="1" applyFont="1" applyFill="1" applyBorder="1" applyAlignment="1">
      <alignment horizontal="center" vertical="center"/>
    </xf>
    <xf numFmtId="1" fontId="3" fillId="5" borderId="54" xfId="0" applyNumberFormat="1" applyFont="1" applyFill="1" applyBorder="1" applyAlignment="1">
      <alignment horizontal="center" vertical="center"/>
    </xf>
    <xf numFmtId="1" fontId="2" fillId="0" borderId="59" xfId="0" applyNumberFormat="1" applyFont="1" applyFill="1" applyBorder="1" applyAlignment="1">
      <alignment horizontal="center" vertical="center"/>
    </xf>
    <xf numFmtId="1" fontId="2" fillId="3" borderId="61" xfId="0" applyNumberFormat="1" applyFont="1" applyFill="1" applyBorder="1" applyAlignment="1">
      <alignment horizontal="center" vertical="center"/>
    </xf>
    <xf numFmtId="1" fontId="3" fillId="5" borderId="22" xfId="0" applyNumberFormat="1" applyFont="1" applyFill="1" applyBorder="1" applyAlignment="1">
      <alignment horizontal="center" vertical="center"/>
    </xf>
    <xf numFmtId="1" fontId="2" fillId="7" borderId="1" xfId="2" applyNumberFormat="1" applyFont="1" applyFill="1" applyBorder="1" applyAlignment="1">
      <alignment horizontal="center" vertical="center"/>
    </xf>
    <xf numFmtId="1" fontId="2" fillId="7" borderId="1" xfId="0" applyNumberFormat="1" applyFont="1" applyFill="1" applyBorder="1" applyAlignment="1">
      <alignment horizontal="center" vertical="center"/>
    </xf>
    <xf numFmtId="1" fontId="2" fillId="0" borderId="32" xfId="2" applyNumberFormat="1" applyFont="1" applyFill="1" applyBorder="1" applyAlignment="1">
      <alignment horizontal="center" vertical="center"/>
    </xf>
    <xf numFmtId="1" fontId="2" fillId="0" borderId="33" xfId="2" applyNumberFormat="1" applyFont="1" applyFill="1" applyBorder="1" applyAlignment="1">
      <alignment horizontal="center" vertical="center"/>
    </xf>
    <xf numFmtId="1" fontId="2" fillId="7" borderId="4" xfId="2" applyNumberFormat="1" applyFont="1" applyFill="1" applyBorder="1" applyAlignment="1">
      <alignment horizontal="center" vertical="center"/>
    </xf>
    <xf numFmtId="1" fontId="2" fillId="0" borderId="4" xfId="2" applyNumberFormat="1" applyFont="1" applyFill="1" applyBorder="1" applyAlignment="1">
      <alignment horizontal="center" vertical="center"/>
    </xf>
    <xf numFmtId="1" fontId="2" fillId="0" borderId="59" xfId="2" applyNumberFormat="1" applyFont="1" applyFill="1" applyBorder="1" applyAlignment="1">
      <alignment horizontal="center" vertical="center"/>
    </xf>
    <xf numFmtId="1" fontId="2" fillId="7" borderId="2" xfId="0" applyNumberFormat="1" applyFont="1" applyFill="1" applyBorder="1" applyAlignment="1">
      <alignment horizontal="center" vertical="center"/>
    </xf>
    <xf numFmtId="1" fontId="2" fillId="7" borderId="4"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1" fontId="3" fillId="5" borderId="38" xfId="0" applyNumberFormat="1" applyFont="1" applyFill="1" applyBorder="1" applyAlignment="1">
      <alignment horizontal="center" vertical="center"/>
    </xf>
    <xf numFmtId="1" fontId="2" fillId="9" borderId="3" xfId="0" applyNumberFormat="1" applyFont="1" applyFill="1" applyBorder="1" applyAlignment="1">
      <alignment horizontal="center" vertical="center"/>
    </xf>
    <xf numFmtId="1" fontId="2" fillId="11" borderId="4" xfId="0" applyNumberFormat="1" applyFont="1" applyFill="1" applyBorder="1" applyAlignment="1">
      <alignment horizontal="center" vertical="center"/>
    </xf>
    <xf numFmtId="1" fontId="2" fillId="11" borderId="3" xfId="0" applyNumberFormat="1" applyFont="1" applyFill="1" applyBorder="1" applyAlignment="1">
      <alignment horizontal="center" vertical="center"/>
    </xf>
    <xf numFmtId="1" fontId="2" fillId="11" borderId="31" xfId="3" applyNumberFormat="1" applyFont="1" applyFill="1" applyBorder="1" applyAlignment="1">
      <alignment horizontal="center" vertical="center"/>
    </xf>
    <xf numFmtId="1" fontId="2" fillId="11" borderId="14" xfId="3" applyNumberFormat="1" applyFont="1" applyFill="1" applyBorder="1" applyAlignment="1">
      <alignment horizontal="center" vertical="center"/>
    </xf>
    <xf numFmtId="1" fontId="2" fillId="11" borderId="15" xfId="3" applyNumberFormat="1" applyFont="1" applyFill="1" applyBorder="1" applyAlignment="1">
      <alignment horizontal="center" vertical="center"/>
    </xf>
    <xf numFmtId="1" fontId="2" fillId="11" borderId="2" xfId="0" applyNumberFormat="1" applyFont="1" applyFill="1" applyBorder="1" applyAlignment="1">
      <alignment horizontal="center" vertical="center"/>
    </xf>
    <xf numFmtId="1" fontId="2" fillId="11" borderId="61" xfId="3" applyNumberFormat="1" applyFont="1" applyFill="1" applyBorder="1" applyAlignment="1">
      <alignment horizontal="center" vertical="center"/>
    </xf>
    <xf numFmtId="1" fontId="2" fillId="11" borderId="16" xfId="0" applyNumberFormat="1" applyFont="1" applyFill="1" applyBorder="1" applyAlignment="1">
      <alignment horizontal="center" vertical="center"/>
    </xf>
    <xf numFmtId="1" fontId="2" fillId="11" borderId="16" xfId="3" applyNumberFormat="1" applyFont="1" applyFill="1" applyBorder="1" applyAlignment="1">
      <alignment horizontal="center" vertical="center"/>
    </xf>
    <xf numFmtId="164" fontId="2" fillId="3" borderId="53" xfId="0" applyNumberFormat="1" applyFont="1" applyFill="1" applyBorder="1" applyAlignment="1">
      <alignment horizontal="center" vertical="center"/>
    </xf>
    <xf numFmtId="164" fontId="2" fillId="11" borderId="16" xfId="0" applyNumberFormat="1" applyFont="1" applyFill="1" applyBorder="1" applyAlignment="1">
      <alignment horizontal="center" vertical="center"/>
    </xf>
    <xf numFmtId="164" fontId="3" fillId="5" borderId="38"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5" fontId="3" fillId="11" borderId="2" xfId="0" applyNumberFormat="1" applyFont="1" applyFill="1" applyBorder="1" applyAlignment="1">
      <alignment horizontal="center" vertical="center" wrapText="1"/>
    </xf>
    <xf numFmtId="1" fontId="2" fillId="11" borderId="31" xfId="0" applyNumberFormat="1" applyFont="1" applyFill="1" applyBorder="1" applyAlignment="1">
      <alignment horizontal="center" vertical="center"/>
    </xf>
    <xf numFmtId="1" fontId="2" fillId="11" borderId="14" xfId="0" applyNumberFormat="1" applyFont="1" applyFill="1" applyBorder="1" applyAlignment="1">
      <alignment horizontal="center" vertical="center"/>
    </xf>
    <xf numFmtId="1" fontId="2" fillId="11" borderId="61" xfId="0" applyNumberFormat="1" applyFont="1" applyFill="1" applyBorder="1" applyAlignment="1">
      <alignment horizontal="center" vertical="center"/>
    </xf>
    <xf numFmtId="1" fontId="2" fillId="11" borderId="15" xfId="0" applyNumberFormat="1" applyFont="1" applyFill="1" applyBorder="1" applyAlignment="1">
      <alignment horizontal="center" vertical="center"/>
    </xf>
    <xf numFmtId="1" fontId="2" fillId="11" borderId="19" xfId="0" applyNumberFormat="1" applyFont="1" applyFill="1" applyBorder="1" applyAlignment="1">
      <alignment horizontal="center" vertical="center"/>
    </xf>
    <xf numFmtId="1" fontId="2" fillId="11" borderId="5" xfId="0" applyNumberFormat="1" applyFont="1" applyFill="1" applyBorder="1" applyAlignment="1">
      <alignment horizontal="center" vertical="center"/>
    </xf>
    <xf numFmtId="1" fontId="2" fillId="0" borderId="23" xfId="0" applyNumberFormat="1" applyFont="1" applyFill="1" applyBorder="1" applyAlignment="1">
      <alignment horizontal="center" vertical="center"/>
    </xf>
    <xf numFmtId="1" fontId="2" fillId="7" borderId="1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1" fontId="2" fillId="3" borderId="2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wrapText="1"/>
    </xf>
    <xf numFmtId="1" fontId="2" fillId="0" borderId="10" xfId="0" applyNumberFormat="1" applyFont="1" applyFill="1" applyBorder="1" applyAlignment="1">
      <alignment horizontal="center" vertical="center"/>
    </xf>
    <xf numFmtId="1" fontId="2" fillId="0" borderId="63" xfId="0" applyNumberFormat="1" applyFont="1" applyFill="1" applyBorder="1" applyAlignment="1">
      <alignment horizontal="center" vertical="center"/>
    </xf>
    <xf numFmtId="165" fontId="2" fillId="0" borderId="2" xfId="0" applyNumberFormat="1" applyFont="1" applyBorder="1" applyAlignment="1">
      <alignment horizontal="center" vertical="center"/>
    </xf>
    <xf numFmtId="1" fontId="2" fillId="0" borderId="11" xfId="0" applyNumberFormat="1" applyFont="1" applyFill="1" applyBorder="1" applyAlignment="1">
      <alignment horizontal="center" vertical="center"/>
    </xf>
    <xf numFmtId="164" fontId="2" fillId="0" borderId="12" xfId="0" applyNumberFormat="1" applyFont="1" applyFill="1" applyBorder="1" applyAlignment="1">
      <alignment horizontal="center" vertical="center"/>
    </xf>
    <xf numFmtId="1" fontId="2" fillId="0" borderId="56" xfId="0" applyNumberFormat="1" applyFont="1" applyFill="1" applyBorder="1" applyAlignment="1">
      <alignment horizontal="center" vertical="center"/>
    </xf>
    <xf numFmtId="1" fontId="2" fillId="9" borderId="63" xfId="0" applyNumberFormat="1" applyFont="1" applyFill="1" applyBorder="1" applyAlignment="1">
      <alignment horizontal="center" vertical="center"/>
    </xf>
    <xf numFmtId="1" fontId="2" fillId="9" borderId="12" xfId="0" applyNumberFormat="1" applyFont="1" applyFill="1" applyBorder="1" applyAlignment="1">
      <alignment horizontal="center" vertical="center"/>
    </xf>
    <xf numFmtId="164" fontId="2" fillId="9" borderId="12" xfId="0" applyNumberFormat="1" applyFont="1" applyFill="1" applyBorder="1" applyAlignment="1">
      <alignment horizontal="center" vertical="center"/>
    </xf>
    <xf numFmtId="164" fontId="2" fillId="11" borderId="12" xfId="0" applyNumberFormat="1" applyFont="1" applyFill="1" applyBorder="1" applyAlignment="1">
      <alignment horizontal="center" vertical="center"/>
    </xf>
    <xf numFmtId="1" fontId="2" fillId="3" borderId="52"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4" borderId="28"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65" fontId="2"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49" fontId="2" fillId="0" borderId="39" xfId="0" applyNumberFormat="1" applyFont="1" applyFill="1" applyBorder="1" applyAlignment="1">
      <alignment vertical="center" wrapText="1"/>
    </xf>
    <xf numFmtId="49" fontId="3" fillId="0" borderId="11" xfId="0" applyNumberFormat="1" applyFont="1" applyBorder="1" applyAlignment="1">
      <alignment horizontal="center" vertical="center"/>
    </xf>
    <xf numFmtId="49" fontId="3" fillId="0" borderId="29" xfId="0" applyNumberFormat="1" applyFont="1" applyBorder="1" applyAlignment="1">
      <alignment horizontal="center" vertical="center"/>
    </xf>
    <xf numFmtId="165" fontId="2" fillId="0" borderId="11" xfId="0" applyNumberFormat="1" applyFont="1" applyFill="1" applyBorder="1" applyAlignment="1">
      <alignment horizontal="left" vertical="center" wrapText="1"/>
    </xf>
    <xf numFmtId="165" fontId="2" fillId="0" borderId="29" xfId="0" applyNumberFormat="1" applyFont="1" applyFill="1" applyBorder="1" applyAlignment="1">
      <alignment horizontal="left" vertical="center" wrapText="1"/>
    </xf>
    <xf numFmtId="165" fontId="2" fillId="0" borderId="11" xfId="0" applyNumberFormat="1" applyFont="1" applyFill="1" applyBorder="1" applyAlignment="1">
      <alignment horizontal="center" vertical="center" wrapText="1"/>
    </xf>
    <xf numFmtId="165" fontId="2" fillId="0" borderId="29" xfId="0" applyNumberFormat="1" applyFont="1" applyFill="1" applyBorder="1" applyAlignment="1">
      <alignment horizontal="center" vertical="center" wrapText="1"/>
    </xf>
    <xf numFmtId="1" fontId="2" fillId="0" borderId="11" xfId="0" applyNumberFormat="1" applyFont="1" applyBorder="1" applyAlignment="1">
      <alignment horizontal="center" vertical="center"/>
    </xf>
    <xf numFmtId="1" fontId="2" fillId="0" borderId="29" xfId="0" applyNumberFormat="1" applyFont="1" applyBorder="1" applyAlignment="1">
      <alignment horizontal="center" vertical="center"/>
    </xf>
    <xf numFmtId="49" fontId="2" fillId="0" borderId="12"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xf>
    <xf numFmtId="164" fontId="2" fillId="0" borderId="30" xfId="0" applyNumberFormat="1" applyFont="1" applyFill="1" applyBorder="1" applyAlignment="1">
      <alignment horizontal="center" vertical="center"/>
    </xf>
    <xf numFmtId="164" fontId="2" fillId="0" borderId="60" xfId="0" applyNumberFormat="1" applyFont="1" applyFill="1" applyBorder="1" applyAlignment="1">
      <alignment horizontal="center" vertical="center"/>
    </xf>
    <xf numFmtId="164" fontId="2" fillId="0" borderId="35" xfId="0" applyNumberFormat="1" applyFont="1" applyFill="1" applyBorder="1" applyAlignment="1">
      <alignment horizontal="center" vertical="center"/>
    </xf>
    <xf numFmtId="164" fontId="2" fillId="0" borderId="24" xfId="0" applyNumberFormat="1" applyFont="1" applyFill="1" applyBorder="1" applyAlignment="1">
      <alignment horizontal="center" vertical="center"/>
    </xf>
    <xf numFmtId="165" fontId="2" fillId="0" borderId="47" xfId="0" applyNumberFormat="1" applyFont="1" applyFill="1" applyBorder="1" applyAlignment="1">
      <alignment horizontal="center" vertical="center" wrapText="1"/>
    </xf>
    <xf numFmtId="49" fontId="3" fillId="4" borderId="44" xfId="0" applyNumberFormat="1" applyFont="1" applyFill="1" applyBorder="1" applyAlignment="1">
      <alignment horizontal="center" vertical="center"/>
    </xf>
    <xf numFmtId="49" fontId="3" fillId="5" borderId="47" xfId="0" applyNumberFormat="1" applyFont="1" applyFill="1" applyBorder="1" applyAlignment="1">
      <alignment horizontal="center" vertical="center"/>
    </xf>
    <xf numFmtId="49" fontId="3" fillId="0" borderId="9"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4" borderId="44" xfId="0" applyNumberFormat="1" applyFont="1" applyFill="1" applyBorder="1" applyAlignment="1">
      <alignment horizontal="center" vertical="center"/>
    </xf>
    <xf numFmtId="0" fontId="3" fillId="4" borderId="38" xfId="0" applyNumberFormat="1" applyFont="1" applyFill="1" applyBorder="1" applyAlignment="1">
      <alignment horizontal="center" vertical="center"/>
    </xf>
    <xf numFmtId="0" fontId="3" fillId="5" borderId="47" xfId="0" applyNumberFormat="1" applyFont="1" applyFill="1" applyBorder="1" applyAlignment="1">
      <alignment horizontal="center" vertical="center"/>
    </xf>
    <xf numFmtId="0" fontId="3" fillId="5" borderId="48" xfId="0" applyNumberFormat="1" applyFont="1" applyFill="1" applyBorder="1" applyAlignment="1">
      <alignment horizontal="center" vertical="center"/>
    </xf>
    <xf numFmtId="165" fontId="3" fillId="6" borderId="26" xfId="0" applyNumberFormat="1" applyFont="1" applyFill="1" applyBorder="1" applyAlignment="1">
      <alignment horizontal="center" vertical="center"/>
    </xf>
    <xf numFmtId="165" fontId="3" fillId="6" borderId="27" xfId="0" applyNumberFormat="1" applyFont="1" applyFill="1" applyBorder="1" applyAlignment="1">
      <alignment horizontal="center" vertical="center"/>
    </xf>
    <xf numFmtId="165" fontId="3" fillId="6" borderId="17"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165" fontId="3" fillId="5" borderId="8" xfId="0" applyNumberFormat="1" applyFont="1" applyFill="1" applyBorder="1" applyAlignment="1">
      <alignment horizontal="center" vertical="center"/>
    </xf>
    <xf numFmtId="165" fontId="3" fillId="5" borderId="42" xfId="0" applyNumberFormat="1" applyFont="1" applyFill="1" applyBorder="1" applyAlignment="1">
      <alignment horizontal="center" vertical="center"/>
    </xf>
    <xf numFmtId="49" fontId="3" fillId="4" borderId="42" xfId="0" applyNumberFormat="1" applyFont="1" applyFill="1" applyBorder="1" applyAlignment="1">
      <alignment horizontal="center" vertical="center"/>
    </xf>
    <xf numFmtId="49" fontId="3" fillId="4" borderId="27" xfId="0" applyNumberFormat="1" applyFont="1" applyFill="1" applyBorder="1" applyAlignment="1">
      <alignment horizontal="center" vertical="center"/>
    </xf>
    <xf numFmtId="165" fontId="2" fillId="0" borderId="48" xfId="0" applyNumberFormat="1" applyFont="1" applyFill="1" applyBorder="1" applyAlignment="1">
      <alignment horizontal="center" vertical="center" wrapText="1"/>
    </xf>
    <xf numFmtId="1" fontId="2" fillId="0" borderId="47" xfId="0" applyNumberFormat="1" applyFont="1" applyBorder="1" applyAlignment="1">
      <alignment horizontal="center" vertical="center"/>
    </xf>
    <xf numFmtId="1" fontId="2" fillId="0" borderId="48" xfId="0" applyNumberFormat="1" applyFont="1" applyBorder="1" applyAlignment="1">
      <alignment horizontal="center" vertical="center"/>
    </xf>
    <xf numFmtId="165" fontId="3" fillId="4" borderId="42" xfId="0" applyNumberFormat="1" applyFont="1" applyFill="1" applyBorder="1" applyAlignment="1">
      <alignment horizontal="center" vertical="center"/>
    </xf>
    <xf numFmtId="165" fontId="3" fillId="4" borderId="27" xfId="0" applyNumberFormat="1" applyFont="1" applyFill="1" applyBorder="1" applyAlignment="1">
      <alignment horizontal="center" vertical="center"/>
    </xf>
    <xf numFmtId="165" fontId="3" fillId="4" borderId="17" xfId="0" applyNumberFormat="1" applyFont="1" applyFill="1" applyBorder="1" applyAlignment="1">
      <alignment horizontal="center" vertical="center"/>
    </xf>
    <xf numFmtId="49" fontId="2" fillId="9" borderId="41" xfId="0" applyNumberFormat="1" applyFont="1" applyFill="1" applyBorder="1" applyAlignment="1">
      <alignment vertical="center" wrapText="1"/>
    </xf>
    <xf numFmtId="49" fontId="2" fillId="9" borderId="21" xfId="0" applyNumberFormat="1" applyFont="1" applyFill="1" applyBorder="1" applyAlignment="1">
      <alignment vertical="center" wrapText="1"/>
    </xf>
    <xf numFmtId="0" fontId="3" fillId="0" borderId="47" xfId="0" applyNumberFormat="1" applyFont="1" applyBorder="1" applyAlignment="1">
      <alignment horizontal="center" vertical="center"/>
    </xf>
    <xf numFmtId="0" fontId="3" fillId="0" borderId="48" xfId="0" applyNumberFormat="1" applyFont="1" applyBorder="1" applyAlignment="1">
      <alignment horizontal="center" vertical="center"/>
    </xf>
    <xf numFmtId="49" fontId="3" fillId="5" borderId="1" xfId="0" applyNumberFormat="1" applyFont="1" applyFill="1" applyBorder="1" applyAlignment="1">
      <alignment horizontal="center" vertical="center"/>
    </xf>
    <xf numFmtId="49" fontId="2" fillId="0" borderId="18"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165" fontId="2" fillId="0" borderId="29" xfId="0" applyNumberFormat="1" applyFont="1" applyFill="1" applyBorder="1" applyAlignment="1">
      <alignment vertical="center" wrapText="1"/>
    </xf>
    <xf numFmtId="165" fontId="2" fillId="0" borderId="11" xfId="0" applyNumberFormat="1" applyFont="1" applyFill="1" applyBorder="1" applyAlignment="1">
      <alignment vertical="center" wrapText="1"/>
    </xf>
    <xf numFmtId="165" fontId="3" fillId="5" borderId="42" xfId="0" applyNumberFormat="1" applyFont="1" applyFill="1" applyBorder="1" applyAlignment="1">
      <alignment horizontal="left" vertical="center" wrapText="1"/>
    </xf>
    <xf numFmtId="165" fontId="3" fillId="5" borderId="27" xfId="0" applyNumberFormat="1" applyFont="1" applyFill="1" applyBorder="1" applyAlignment="1">
      <alignment horizontal="left" vertical="center" wrapText="1"/>
    </xf>
    <xf numFmtId="165" fontId="3" fillId="5" borderId="0" xfId="0" applyNumberFormat="1" applyFont="1" applyFill="1" applyBorder="1" applyAlignment="1">
      <alignment horizontal="left" vertical="center" wrapText="1"/>
    </xf>
    <xf numFmtId="165" fontId="3" fillId="5" borderId="62" xfId="0" applyNumberFormat="1" applyFont="1" applyFill="1" applyBorder="1" applyAlignment="1">
      <alignment horizontal="left" vertical="center" wrapText="1"/>
    </xf>
    <xf numFmtId="165" fontId="3" fillId="5" borderId="17" xfId="0" applyNumberFormat="1" applyFont="1" applyFill="1" applyBorder="1" applyAlignment="1">
      <alignment horizontal="left" vertical="center" wrapText="1"/>
    </xf>
    <xf numFmtId="49" fontId="3"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3" fillId="4" borderId="8"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43" xfId="0" applyFont="1" applyFill="1" applyBorder="1" applyAlignment="1">
      <alignment horizontal="left" vertical="center" wrapText="1"/>
    </xf>
    <xf numFmtId="165" fontId="2" fillId="0" borderId="47" xfId="0" applyNumberFormat="1" applyFont="1" applyFill="1" applyBorder="1" applyAlignment="1">
      <alignment horizontal="left" vertical="center" wrapText="1"/>
    </xf>
    <xf numFmtId="165" fontId="2" fillId="0" borderId="48" xfId="0" applyNumberFormat="1" applyFont="1" applyFill="1" applyBorder="1" applyAlignment="1">
      <alignment horizontal="left" vertical="center" wrapText="1"/>
    </xf>
    <xf numFmtId="164" fontId="2" fillId="0" borderId="25" xfId="0" applyNumberFormat="1" applyFont="1" applyFill="1" applyBorder="1" applyAlignment="1">
      <alignment horizontal="center" vertical="center"/>
    </xf>
    <xf numFmtId="165" fontId="3" fillId="0" borderId="8" xfId="0" applyNumberFormat="1" applyFont="1" applyBorder="1" applyAlignment="1">
      <alignment horizontal="center" vertical="center"/>
    </xf>
    <xf numFmtId="165" fontId="3" fillId="0" borderId="42" xfId="0" applyNumberFormat="1" applyFont="1" applyBorder="1" applyAlignment="1">
      <alignment horizontal="center" vertical="center"/>
    </xf>
    <xf numFmtId="49" fontId="2" fillId="0" borderId="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165" fontId="2" fillId="0" borderId="0" xfId="0" applyNumberFormat="1" applyFont="1" applyAlignment="1">
      <alignment horizontal="left" vertical="center" wrapText="1"/>
    </xf>
    <xf numFmtId="165" fontId="3" fillId="8" borderId="26" xfId="0" applyNumberFormat="1" applyFont="1" applyFill="1" applyBorder="1" applyAlignment="1">
      <alignment horizontal="left" vertical="center" wrapText="1"/>
    </xf>
    <xf numFmtId="165" fontId="3" fillId="8" borderId="27" xfId="0" applyNumberFormat="1" applyFont="1" applyFill="1" applyBorder="1" applyAlignment="1">
      <alignment horizontal="left" vertical="center" wrapText="1"/>
    </xf>
    <xf numFmtId="165" fontId="3" fillId="8" borderId="17" xfId="0" applyNumberFormat="1" applyFont="1" applyFill="1" applyBorder="1" applyAlignment="1">
      <alignment horizontal="left" vertical="center" wrapText="1"/>
    </xf>
    <xf numFmtId="165" fontId="3" fillId="2" borderId="26" xfId="0" applyNumberFormat="1" applyFont="1" applyFill="1" applyBorder="1" applyAlignment="1">
      <alignment horizontal="left" vertical="center" wrapText="1"/>
    </xf>
    <xf numFmtId="165" fontId="3" fillId="2" borderId="27" xfId="0" applyNumberFormat="1" applyFont="1" applyFill="1" applyBorder="1" applyAlignment="1">
      <alignment horizontal="left" vertical="center" wrapText="1"/>
    </xf>
    <xf numFmtId="165" fontId="3" fillId="2" borderId="17" xfId="0" applyNumberFormat="1" applyFont="1" applyFill="1" applyBorder="1" applyAlignment="1">
      <alignment horizontal="left" vertical="center" wrapText="1"/>
    </xf>
    <xf numFmtId="165" fontId="2" fillId="0" borderId="33" xfId="0" applyNumberFormat="1" applyFont="1" applyBorder="1" applyAlignment="1">
      <alignment horizontal="center" vertical="center" textRotation="90" wrapText="1"/>
    </xf>
    <xf numFmtId="165" fontId="2" fillId="0" borderId="1" xfId="0" applyNumberFormat="1" applyFont="1" applyBorder="1" applyAlignment="1">
      <alignment horizontal="center" vertical="center" textRotation="90" wrapText="1"/>
    </xf>
    <xf numFmtId="165" fontId="2" fillId="0" borderId="14" xfId="0" applyNumberFormat="1" applyFont="1" applyBorder="1" applyAlignment="1">
      <alignment horizontal="center" vertical="center" textRotation="90" wrapText="1"/>
    </xf>
    <xf numFmtId="165" fontId="2" fillId="0" borderId="3" xfId="0" applyNumberFormat="1" applyFont="1" applyFill="1" applyBorder="1" applyAlignment="1">
      <alignment horizontal="center" vertical="center" textRotation="90" wrapText="1"/>
    </xf>
    <xf numFmtId="165" fontId="2" fillId="0" borderId="15" xfId="0" applyNumberFormat="1" applyFont="1" applyFill="1" applyBorder="1" applyAlignment="1">
      <alignment horizontal="center" vertical="center" textRotation="90" wrapText="1"/>
    </xf>
    <xf numFmtId="165" fontId="2" fillId="0" borderId="1" xfId="0" applyNumberFormat="1" applyFont="1" applyBorder="1" applyAlignment="1">
      <alignment horizontal="center" vertical="center"/>
    </xf>
    <xf numFmtId="165" fontId="2" fillId="0" borderId="46" xfId="0" applyNumberFormat="1" applyFont="1" applyBorder="1" applyAlignment="1">
      <alignment horizontal="center" vertical="center" wrapText="1"/>
    </xf>
    <xf numFmtId="165" fontId="2" fillId="0" borderId="47" xfId="0" applyNumberFormat="1" applyFont="1" applyBorder="1" applyAlignment="1">
      <alignment horizontal="center" vertical="center" wrapText="1"/>
    </xf>
    <xf numFmtId="165" fontId="2" fillId="0" borderId="48"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2" fontId="3" fillId="5" borderId="42" xfId="0" applyNumberFormat="1" applyFont="1" applyFill="1" applyBorder="1" applyAlignment="1">
      <alignment horizontal="left" vertical="center" wrapText="1"/>
    </xf>
    <xf numFmtId="2" fontId="3" fillId="5" borderId="27" xfId="0" applyNumberFormat="1" applyFont="1" applyFill="1" applyBorder="1" applyAlignment="1">
      <alignment horizontal="left" vertical="center" wrapText="1"/>
    </xf>
    <xf numFmtId="2" fontId="3" fillId="5" borderId="62" xfId="0" applyNumberFormat="1" applyFont="1" applyFill="1" applyBorder="1" applyAlignment="1">
      <alignment horizontal="left" vertical="center" wrapText="1"/>
    </xf>
    <xf numFmtId="2" fontId="3" fillId="5" borderId="17" xfId="0" applyNumberFormat="1" applyFont="1" applyFill="1" applyBorder="1" applyAlignment="1">
      <alignment horizontal="left" vertical="center" wrapText="1"/>
    </xf>
    <xf numFmtId="0" fontId="9" fillId="0" borderId="30" xfId="0" applyFont="1" applyBorder="1"/>
    <xf numFmtId="165" fontId="4" fillId="0" borderId="0" xfId="0" applyNumberFormat="1" applyFont="1" applyAlignment="1">
      <alignment horizontal="right" vertical="center"/>
    </xf>
    <xf numFmtId="165"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1" applyFont="1" applyAlignment="1">
      <alignment horizontal="center" vertical="top" wrapText="1"/>
    </xf>
    <xf numFmtId="0" fontId="8" fillId="0" borderId="0" xfId="0" applyFont="1" applyAlignment="1">
      <alignment horizontal="center" vertical="top"/>
    </xf>
    <xf numFmtId="0" fontId="2" fillId="0" borderId="0" xfId="0" applyFont="1" applyAlignment="1">
      <alignment horizontal="center" vertical="top"/>
    </xf>
    <xf numFmtId="165" fontId="2" fillId="0" borderId="4" xfId="0" applyNumberFormat="1" applyFont="1" applyBorder="1" applyAlignment="1">
      <alignment horizontal="center" vertical="center" textRotation="90" wrapText="1"/>
    </xf>
    <xf numFmtId="165" fontId="2" fillId="0" borderId="31" xfId="0" applyNumberFormat="1"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165" fontId="2" fillId="0" borderId="45" xfId="0" applyNumberFormat="1" applyFont="1" applyBorder="1" applyAlignment="1">
      <alignment horizontal="center" vertical="center" textRotation="90" wrapText="1"/>
    </xf>
    <xf numFmtId="165" fontId="2" fillId="0" borderId="44" xfId="0" applyNumberFormat="1" applyFont="1" applyBorder="1" applyAlignment="1">
      <alignment horizontal="center" vertical="center" textRotation="90" wrapText="1"/>
    </xf>
    <xf numFmtId="165" fontId="2" fillId="0" borderId="38" xfId="0" applyNumberFormat="1" applyFont="1" applyBorder="1" applyAlignment="1">
      <alignment horizontal="center" vertical="center" textRotation="90" wrapText="1"/>
    </xf>
    <xf numFmtId="165" fontId="2" fillId="0" borderId="49" xfId="0" applyNumberFormat="1" applyFont="1" applyBorder="1" applyAlignment="1">
      <alignment horizontal="right" vertical="center"/>
    </xf>
    <xf numFmtId="165" fontId="2" fillId="0" borderId="50" xfId="0" applyNumberFormat="1" applyFont="1" applyBorder="1" applyAlignment="1">
      <alignment horizontal="center" vertical="center" wrapText="1"/>
    </xf>
    <xf numFmtId="165" fontId="2" fillId="0" borderId="51" xfId="0" applyNumberFormat="1" applyFont="1" applyBorder="1" applyAlignment="1">
      <alignment horizontal="center" vertical="center" wrapText="1"/>
    </xf>
    <xf numFmtId="165" fontId="2" fillId="0" borderId="23" xfId="0" applyNumberFormat="1" applyFont="1" applyBorder="1" applyAlignment="1">
      <alignment horizontal="center" vertical="center" wrapText="1"/>
    </xf>
    <xf numFmtId="165" fontId="2" fillId="0" borderId="34" xfId="0" applyNumberFormat="1" applyFont="1" applyBorder="1" applyAlignment="1">
      <alignment horizontal="center" vertical="center" textRotation="90" wrapText="1"/>
    </xf>
    <xf numFmtId="165" fontId="2" fillId="0" borderId="3" xfId="0" applyNumberFormat="1" applyFont="1" applyBorder="1" applyAlignment="1">
      <alignment horizontal="center" vertical="center" textRotation="90" wrapText="1"/>
    </xf>
    <xf numFmtId="165" fontId="2" fillId="0" borderId="15" xfId="0" applyNumberFormat="1" applyFont="1" applyBorder="1" applyAlignment="1">
      <alignment horizontal="center" vertical="center" textRotation="90" wrapText="1"/>
    </xf>
    <xf numFmtId="0" fontId="2" fillId="0" borderId="39" xfId="0" applyFont="1" applyBorder="1" applyAlignment="1">
      <alignment horizontal="center" vertical="center"/>
    </xf>
    <xf numFmtId="0" fontId="2" fillId="0" borderId="52" xfId="0" applyFont="1" applyBorder="1" applyAlignment="1">
      <alignment horizontal="center" vertical="center"/>
    </xf>
    <xf numFmtId="165" fontId="2" fillId="0" borderId="3" xfId="0" applyNumberFormat="1"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3" xfId="0" applyFont="1" applyBorder="1" applyAlignment="1">
      <alignment horizontal="center" vertical="center" wrapText="1"/>
    </xf>
    <xf numFmtId="165" fontId="2" fillId="0" borderId="46" xfId="0" applyNumberFormat="1" applyFont="1" applyBorder="1" applyAlignment="1">
      <alignment horizontal="center" vertical="center" textRotation="90" wrapText="1"/>
    </xf>
    <xf numFmtId="165" fontId="2" fillId="0" borderId="47" xfId="0" applyNumberFormat="1" applyFont="1" applyBorder="1" applyAlignment="1">
      <alignment horizontal="center" vertical="center" textRotation="90" wrapText="1"/>
    </xf>
    <xf numFmtId="165" fontId="2" fillId="0" borderId="48" xfId="0" applyNumberFormat="1" applyFont="1" applyBorder="1" applyAlignment="1">
      <alignment horizontal="center" vertical="center" textRotation="90" wrapText="1"/>
    </xf>
    <xf numFmtId="165" fontId="3" fillId="4" borderId="42" xfId="0" applyNumberFormat="1" applyFont="1" applyFill="1" applyBorder="1" applyAlignment="1">
      <alignment horizontal="left" vertical="center" wrapText="1"/>
    </xf>
    <xf numFmtId="165" fontId="3" fillId="4" borderId="27" xfId="0" applyNumberFormat="1" applyFont="1" applyFill="1" applyBorder="1" applyAlignment="1">
      <alignment horizontal="left" vertical="center" wrapText="1"/>
    </xf>
    <xf numFmtId="165" fontId="3" fillId="4" borderId="17" xfId="0" applyNumberFormat="1" applyFont="1" applyFill="1" applyBorder="1" applyAlignment="1">
      <alignment horizontal="left" vertical="center" wrapText="1"/>
    </xf>
    <xf numFmtId="49" fontId="2" fillId="0" borderId="16" xfId="0" applyNumberFormat="1" applyFont="1" applyFill="1" applyBorder="1" applyAlignment="1">
      <alignment horizontal="left" vertical="center" wrapText="1"/>
    </xf>
    <xf numFmtId="49" fontId="2" fillId="0" borderId="35" xfId="0" applyNumberFormat="1" applyFont="1" applyFill="1" applyBorder="1" applyAlignment="1">
      <alignment horizontal="left" vertical="center" wrapText="1"/>
    </xf>
    <xf numFmtId="49" fontId="2" fillId="0" borderId="16" xfId="0" applyNumberFormat="1" applyFont="1" applyFill="1" applyBorder="1" applyAlignment="1">
      <alignment vertical="center" wrapText="1"/>
    </xf>
    <xf numFmtId="49" fontId="2" fillId="0" borderId="20" xfId="0" applyNumberFormat="1" applyFont="1" applyFill="1" applyBorder="1" applyAlignment="1">
      <alignment horizontal="left" vertical="center" wrapText="1"/>
    </xf>
    <xf numFmtId="1" fontId="2" fillId="0" borderId="46" xfId="0" applyNumberFormat="1" applyFont="1" applyBorder="1" applyAlignment="1">
      <alignment horizontal="center" vertical="center"/>
    </xf>
    <xf numFmtId="49" fontId="3" fillId="5" borderId="9" xfId="0" applyNumberFormat="1" applyFont="1" applyFill="1" applyBorder="1" applyAlignment="1">
      <alignment horizontal="center" vertical="center"/>
    </xf>
    <xf numFmtId="49" fontId="3" fillId="5" borderId="40"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9" borderId="10" xfId="0" applyNumberFormat="1" applyFont="1" applyFill="1" applyBorder="1" applyAlignment="1">
      <alignment horizontal="center" vertical="center"/>
    </xf>
    <xf numFmtId="49" fontId="3" fillId="9" borderId="44" xfId="0" applyNumberFormat="1" applyFont="1" applyFill="1" applyBorder="1" applyAlignment="1">
      <alignment horizontal="center" vertical="center"/>
    </xf>
    <xf numFmtId="49" fontId="3" fillId="9" borderId="28" xfId="0" applyNumberFormat="1" applyFont="1" applyFill="1" applyBorder="1" applyAlignment="1">
      <alignment horizontal="center" vertical="center"/>
    </xf>
    <xf numFmtId="0" fontId="2" fillId="9" borderId="1" xfId="0" applyFont="1" applyFill="1" applyBorder="1" applyAlignment="1">
      <alignment horizontal="left" vertical="center" wrapText="1"/>
    </xf>
    <xf numFmtId="49" fontId="2" fillId="9" borderId="1" xfId="0" applyNumberFormat="1" applyFont="1" applyFill="1" applyBorder="1" applyAlignment="1">
      <alignment horizontal="center" vertical="center" wrapText="1"/>
    </xf>
    <xf numFmtId="1" fontId="2" fillId="9" borderId="11" xfId="0" applyNumberFormat="1" applyFont="1" applyFill="1" applyBorder="1" applyAlignment="1">
      <alignment horizontal="center" vertical="center" wrapText="1"/>
    </xf>
    <xf numFmtId="1" fontId="2" fillId="9" borderId="47" xfId="0" applyNumberFormat="1" applyFont="1" applyFill="1" applyBorder="1" applyAlignment="1">
      <alignment horizontal="center" vertical="center" wrapText="1"/>
    </xf>
    <xf numFmtId="1" fontId="2" fillId="9" borderId="29" xfId="0" applyNumberFormat="1" applyFont="1" applyFill="1" applyBorder="1" applyAlignment="1">
      <alignment horizontal="center" vertical="center" wrapText="1"/>
    </xf>
    <xf numFmtId="164" fontId="2" fillId="9" borderId="5" xfId="0" applyNumberFormat="1" applyFont="1" applyFill="1" applyBorder="1" applyAlignment="1">
      <alignment horizontal="left" vertical="center" wrapText="1"/>
    </xf>
    <xf numFmtId="49" fontId="3" fillId="5" borderId="2" xfId="0" applyNumberFormat="1" applyFont="1" applyFill="1" applyBorder="1" applyAlignment="1">
      <alignment horizontal="center" vertical="center"/>
    </xf>
    <xf numFmtId="49" fontId="3" fillId="0" borderId="4" xfId="0" applyNumberFormat="1" applyFont="1" applyBorder="1" applyAlignment="1">
      <alignment horizontal="center" vertical="center"/>
    </xf>
    <xf numFmtId="0" fontId="2" fillId="9" borderId="1" xfId="0" applyFont="1" applyFill="1" applyBorder="1" applyAlignment="1">
      <alignment vertical="center" wrapText="1"/>
    </xf>
    <xf numFmtId="1" fontId="2" fillId="9" borderId="1" xfId="0" applyNumberFormat="1" applyFont="1" applyFill="1" applyBorder="1" applyAlignment="1">
      <alignment horizontal="center" vertical="center" wrapText="1"/>
    </xf>
    <xf numFmtId="164" fontId="2" fillId="9" borderId="19"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165" fontId="2" fillId="0" borderId="1" xfId="0" applyNumberFormat="1" applyFont="1" applyFill="1" applyBorder="1" applyAlignment="1">
      <alignment vertical="center" wrapText="1"/>
    </xf>
    <xf numFmtId="165" fontId="2" fillId="0" borderId="56" xfId="0" applyNumberFormat="1" applyFont="1" applyFill="1" applyBorder="1" applyAlignment="1">
      <alignment horizontal="center" vertical="center" wrapText="1"/>
    </xf>
    <xf numFmtId="165" fontId="2" fillId="0" borderId="57" xfId="0" applyNumberFormat="1" applyFont="1" applyFill="1" applyBorder="1" applyAlignment="1">
      <alignment horizontal="center" vertical="center" wrapText="1"/>
    </xf>
    <xf numFmtId="165" fontId="2" fillId="0" borderId="55" xfId="0" applyNumberFormat="1" applyFont="1" applyFill="1" applyBorder="1" applyAlignment="1">
      <alignment horizontal="center" vertical="center" wrapText="1"/>
    </xf>
    <xf numFmtId="164" fontId="2" fillId="0" borderId="20" xfId="0" applyNumberFormat="1" applyFont="1" applyFill="1" applyBorder="1" applyAlignment="1">
      <alignment horizontal="center" vertical="center"/>
    </xf>
    <xf numFmtId="49" fontId="3" fillId="4" borderId="31" xfId="0" applyNumberFormat="1" applyFont="1" applyFill="1" applyBorder="1" applyAlignment="1">
      <alignment horizontal="center" vertical="center"/>
    </xf>
    <xf numFmtId="49" fontId="3" fillId="5" borderId="14"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49" fontId="2" fillId="0" borderId="20" xfId="0" applyNumberFormat="1" applyFont="1" applyFill="1" applyBorder="1" applyAlignment="1">
      <alignment vertical="center" wrapText="1"/>
    </xf>
  </cellXfs>
  <cellStyles count="4">
    <cellStyle name="Comma" xfId="3" builtinId="3"/>
    <cellStyle name="Normal" xfId="0" builtinId="0"/>
    <cellStyle name="Normal 2" xfId="2"/>
    <cellStyle name="Normal_Sheet1" xfId="1"/>
  </cellStyles>
  <dxfs count="1">
    <dxf>
      <font>
        <condense val="0"/>
        <extend val="0"/>
        <color auto="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Z77"/>
  <sheetViews>
    <sheetView tabSelected="1" zoomScaleNormal="100" zoomScaleSheetLayoutView="75" workbookViewId="0">
      <selection activeCell="A5" sqref="A5:U5"/>
    </sheetView>
  </sheetViews>
  <sheetFormatPr defaultColWidth="9.140625" defaultRowHeight="11.25"/>
  <cols>
    <col min="1" max="1" width="7.28515625" style="3" customWidth="1"/>
    <col min="2" max="2" width="3.7109375" style="3" customWidth="1"/>
    <col min="3" max="3" width="3.140625" style="3" customWidth="1"/>
    <col min="4" max="4" width="24.42578125" style="3" customWidth="1"/>
    <col min="5" max="5" width="5.140625" style="3" customWidth="1"/>
    <col min="6" max="6" width="3.85546875" style="3" customWidth="1"/>
    <col min="7" max="7" width="7.85546875" style="3" customWidth="1"/>
    <col min="8" max="9" width="8" style="3" customWidth="1"/>
    <col min="10" max="11" width="7.5703125" style="3" customWidth="1"/>
    <col min="12" max="12" width="7.85546875" style="3" customWidth="1"/>
    <col min="13" max="13" width="7.7109375" style="3" customWidth="1"/>
    <col min="14" max="14" width="6.140625" style="3" bestFit="1" customWidth="1"/>
    <col min="15" max="15" width="6.85546875" style="3" customWidth="1"/>
    <col min="16" max="17" width="8.140625" style="3" customWidth="1"/>
    <col min="18" max="18" width="19.140625" style="3" customWidth="1"/>
    <col min="19" max="21" width="5.7109375" style="3" bestFit="1" customWidth="1"/>
    <col min="22" max="22" width="2.42578125" style="53" customWidth="1"/>
    <col min="23" max="16384" width="9.140625" style="3"/>
  </cols>
  <sheetData>
    <row r="1" spans="1:22" ht="38.25" customHeight="1">
      <c r="R1" s="270" t="s">
        <v>95</v>
      </c>
      <c r="S1" s="270"/>
      <c r="T1" s="270"/>
      <c r="U1" s="270"/>
    </row>
    <row r="2" spans="1:22" ht="15.75" customHeight="1">
      <c r="A2" s="293" t="s">
        <v>23</v>
      </c>
      <c r="B2" s="293"/>
      <c r="C2" s="293"/>
      <c r="D2" s="293"/>
      <c r="E2" s="293"/>
      <c r="F2" s="293"/>
      <c r="G2" s="293"/>
      <c r="H2" s="293"/>
      <c r="I2" s="293"/>
      <c r="J2" s="293"/>
      <c r="K2" s="293"/>
      <c r="L2" s="293"/>
      <c r="M2" s="293"/>
      <c r="N2" s="293"/>
      <c r="O2" s="293"/>
      <c r="P2" s="293"/>
      <c r="Q2" s="293"/>
      <c r="R2" s="293"/>
      <c r="S2" s="293"/>
      <c r="T2" s="293"/>
      <c r="U2" s="293"/>
    </row>
    <row r="3" spans="1:22" s="4" customFormat="1" ht="14.25" customHeight="1">
      <c r="A3" s="295" t="s">
        <v>93</v>
      </c>
      <c r="B3" s="295"/>
      <c r="C3" s="295"/>
      <c r="D3" s="295"/>
      <c r="E3" s="295"/>
      <c r="F3" s="295"/>
      <c r="G3" s="295"/>
      <c r="H3" s="295"/>
      <c r="I3" s="295"/>
      <c r="J3" s="295"/>
      <c r="K3" s="295"/>
      <c r="L3" s="295"/>
      <c r="M3" s="295"/>
      <c r="N3" s="295"/>
      <c r="O3" s="295"/>
      <c r="P3" s="295"/>
      <c r="Q3" s="295"/>
      <c r="R3" s="295"/>
      <c r="S3" s="295"/>
      <c r="T3" s="295"/>
      <c r="U3" s="295"/>
      <c r="V3" s="63"/>
    </row>
    <row r="4" spans="1:22" s="22" customFormat="1" ht="15.75" customHeight="1">
      <c r="A4" s="297" t="s">
        <v>66</v>
      </c>
      <c r="B4" s="298"/>
      <c r="C4" s="298"/>
      <c r="D4" s="298"/>
      <c r="E4" s="298"/>
      <c r="F4" s="298"/>
      <c r="G4" s="298"/>
      <c r="H4" s="298"/>
      <c r="I4" s="298"/>
      <c r="J4" s="298"/>
      <c r="K4" s="298"/>
      <c r="L4" s="298"/>
      <c r="M4" s="298"/>
      <c r="N4" s="298"/>
      <c r="O4" s="298"/>
      <c r="P4" s="298"/>
      <c r="Q4" s="298"/>
      <c r="R4" s="298"/>
      <c r="S4" s="298"/>
      <c r="T4" s="298"/>
      <c r="U4" s="298"/>
      <c r="V4" s="64"/>
    </row>
    <row r="5" spans="1:22" s="4" customFormat="1" ht="11.25" customHeight="1">
      <c r="A5" s="294" t="s">
        <v>56</v>
      </c>
      <c r="B5" s="294"/>
      <c r="C5" s="294"/>
      <c r="D5" s="294"/>
      <c r="E5" s="294"/>
      <c r="F5" s="294"/>
      <c r="G5" s="294"/>
      <c r="H5" s="294"/>
      <c r="I5" s="294"/>
      <c r="J5" s="294"/>
      <c r="K5" s="294"/>
      <c r="L5" s="294"/>
      <c r="M5" s="294"/>
      <c r="N5" s="294"/>
      <c r="O5" s="294"/>
      <c r="P5" s="294"/>
      <c r="Q5" s="294"/>
      <c r="R5" s="294"/>
      <c r="S5" s="294"/>
      <c r="T5" s="294"/>
      <c r="U5" s="294"/>
      <c r="V5" s="63"/>
    </row>
    <row r="6" spans="1:22" ht="15" customHeight="1">
      <c r="A6" s="296" t="s">
        <v>51</v>
      </c>
      <c r="B6" s="296"/>
      <c r="C6" s="296"/>
      <c r="D6" s="296"/>
      <c r="E6" s="296"/>
      <c r="F6" s="296"/>
      <c r="G6" s="296"/>
      <c r="H6" s="296"/>
      <c r="I6" s="296"/>
      <c r="J6" s="296"/>
      <c r="K6" s="296"/>
      <c r="L6" s="296"/>
      <c r="M6" s="296"/>
      <c r="N6" s="296"/>
      <c r="O6" s="296"/>
      <c r="P6" s="296"/>
      <c r="Q6" s="296"/>
      <c r="R6" s="296"/>
      <c r="S6" s="296"/>
      <c r="T6" s="296"/>
      <c r="U6" s="296"/>
    </row>
    <row r="7" spans="1:22" s="58" customFormat="1" ht="15" customHeight="1" thickBot="1">
      <c r="A7" s="307"/>
      <c r="B7" s="307"/>
      <c r="C7" s="307"/>
      <c r="D7" s="307"/>
      <c r="E7" s="307"/>
      <c r="F7" s="307"/>
      <c r="G7" s="307"/>
      <c r="H7" s="307"/>
      <c r="I7" s="307"/>
      <c r="J7" s="307"/>
      <c r="K7" s="307"/>
      <c r="L7" s="307"/>
      <c r="M7" s="307"/>
      <c r="N7" s="307"/>
      <c r="O7" s="307"/>
      <c r="P7" s="307"/>
      <c r="Q7" s="307"/>
      <c r="R7" s="307"/>
      <c r="S7" s="307"/>
      <c r="T7" s="307"/>
      <c r="U7" s="307"/>
      <c r="V7" s="53"/>
    </row>
    <row r="8" spans="1:22" s="58" customFormat="1" ht="24.75" customHeight="1">
      <c r="A8" s="304" t="s">
        <v>0</v>
      </c>
      <c r="B8" s="277" t="s">
        <v>1</v>
      </c>
      <c r="C8" s="277" t="s">
        <v>2</v>
      </c>
      <c r="D8" s="283" t="s">
        <v>3</v>
      </c>
      <c r="E8" s="320" t="s">
        <v>4</v>
      </c>
      <c r="F8" s="277" t="s">
        <v>5</v>
      </c>
      <c r="G8" s="311" t="s">
        <v>6</v>
      </c>
      <c r="H8" s="317" t="s">
        <v>78</v>
      </c>
      <c r="I8" s="318"/>
      <c r="J8" s="318"/>
      <c r="K8" s="319"/>
      <c r="L8" s="317" t="s">
        <v>79</v>
      </c>
      <c r="M8" s="318"/>
      <c r="N8" s="318"/>
      <c r="O8" s="319"/>
      <c r="P8" s="301" t="s">
        <v>63</v>
      </c>
      <c r="Q8" s="301" t="s">
        <v>77</v>
      </c>
      <c r="R8" s="308" t="s">
        <v>7</v>
      </c>
      <c r="S8" s="309"/>
      <c r="T8" s="309"/>
      <c r="U8" s="310"/>
      <c r="V8" s="53"/>
    </row>
    <row r="9" spans="1:22" s="58" customFormat="1" ht="19.5" customHeight="1">
      <c r="A9" s="305"/>
      <c r="B9" s="278"/>
      <c r="C9" s="278"/>
      <c r="D9" s="284"/>
      <c r="E9" s="321"/>
      <c r="F9" s="278"/>
      <c r="G9" s="312"/>
      <c r="H9" s="299" t="s">
        <v>8</v>
      </c>
      <c r="I9" s="282" t="s">
        <v>9</v>
      </c>
      <c r="J9" s="282"/>
      <c r="K9" s="280" t="s">
        <v>10</v>
      </c>
      <c r="L9" s="299" t="s">
        <v>8</v>
      </c>
      <c r="M9" s="282" t="s">
        <v>9</v>
      </c>
      <c r="N9" s="282"/>
      <c r="O9" s="280" t="s">
        <v>10</v>
      </c>
      <c r="P9" s="302"/>
      <c r="Q9" s="302"/>
      <c r="R9" s="314" t="s">
        <v>25</v>
      </c>
      <c r="S9" s="282" t="s">
        <v>11</v>
      </c>
      <c r="T9" s="282"/>
      <c r="U9" s="316"/>
      <c r="V9" s="53"/>
    </row>
    <row r="10" spans="1:22" s="58" customFormat="1" ht="97.5" customHeight="1" thickBot="1">
      <c r="A10" s="306"/>
      <c r="B10" s="279"/>
      <c r="C10" s="279"/>
      <c r="D10" s="285"/>
      <c r="E10" s="322"/>
      <c r="F10" s="279"/>
      <c r="G10" s="313"/>
      <c r="H10" s="300"/>
      <c r="I10" s="61" t="s">
        <v>8</v>
      </c>
      <c r="J10" s="18" t="s">
        <v>12</v>
      </c>
      <c r="K10" s="281"/>
      <c r="L10" s="300"/>
      <c r="M10" s="61" t="s">
        <v>8</v>
      </c>
      <c r="N10" s="18" t="s">
        <v>12</v>
      </c>
      <c r="O10" s="281"/>
      <c r="P10" s="303"/>
      <c r="Q10" s="303"/>
      <c r="R10" s="315"/>
      <c r="S10" s="19" t="s">
        <v>75</v>
      </c>
      <c r="T10" s="19" t="s">
        <v>62</v>
      </c>
      <c r="U10" s="20" t="s">
        <v>76</v>
      </c>
      <c r="V10" s="53"/>
    </row>
    <row r="11" spans="1:22" s="58" customFormat="1" ht="15" customHeight="1" thickBot="1">
      <c r="A11" s="271" t="s">
        <v>26</v>
      </c>
      <c r="B11" s="272"/>
      <c r="C11" s="272"/>
      <c r="D11" s="272"/>
      <c r="E11" s="272"/>
      <c r="F11" s="272"/>
      <c r="G11" s="272"/>
      <c r="H11" s="272"/>
      <c r="I11" s="272"/>
      <c r="J11" s="272"/>
      <c r="K11" s="272"/>
      <c r="L11" s="272"/>
      <c r="M11" s="272"/>
      <c r="N11" s="272"/>
      <c r="O11" s="272"/>
      <c r="P11" s="272"/>
      <c r="Q11" s="272"/>
      <c r="R11" s="272"/>
      <c r="S11" s="272"/>
      <c r="T11" s="272"/>
      <c r="U11" s="273"/>
      <c r="V11" s="53"/>
    </row>
    <row r="12" spans="1:22" s="58" customFormat="1" ht="15" customHeight="1" thickBot="1">
      <c r="A12" s="274" t="s">
        <v>94</v>
      </c>
      <c r="B12" s="275"/>
      <c r="C12" s="275"/>
      <c r="D12" s="275"/>
      <c r="E12" s="275"/>
      <c r="F12" s="275"/>
      <c r="G12" s="275"/>
      <c r="H12" s="275"/>
      <c r="I12" s="275"/>
      <c r="J12" s="275"/>
      <c r="K12" s="275"/>
      <c r="L12" s="275"/>
      <c r="M12" s="275"/>
      <c r="N12" s="275"/>
      <c r="O12" s="275"/>
      <c r="P12" s="275"/>
      <c r="Q12" s="275"/>
      <c r="R12" s="275"/>
      <c r="S12" s="275"/>
      <c r="T12" s="275"/>
      <c r="U12" s="276"/>
      <c r="V12" s="53"/>
    </row>
    <row r="13" spans="1:22" s="58" customFormat="1" ht="15" customHeight="1" thickBot="1">
      <c r="A13" s="12" t="s">
        <v>18</v>
      </c>
      <c r="B13" s="323" t="s">
        <v>30</v>
      </c>
      <c r="C13" s="324"/>
      <c r="D13" s="324"/>
      <c r="E13" s="324"/>
      <c r="F13" s="324"/>
      <c r="G13" s="324"/>
      <c r="H13" s="324"/>
      <c r="I13" s="324"/>
      <c r="J13" s="324"/>
      <c r="K13" s="324"/>
      <c r="L13" s="324"/>
      <c r="M13" s="324"/>
      <c r="N13" s="324"/>
      <c r="O13" s="324"/>
      <c r="P13" s="324"/>
      <c r="Q13" s="324"/>
      <c r="R13" s="324"/>
      <c r="S13" s="324"/>
      <c r="T13" s="324"/>
      <c r="U13" s="325"/>
      <c r="V13" s="53"/>
    </row>
    <row r="14" spans="1:22" s="58" customFormat="1" ht="15" customHeight="1" thickBot="1">
      <c r="A14" s="12" t="s">
        <v>18</v>
      </c>
      <c r="B14" s="14" t="s">
        <v>18</v>
      </c>
      <c r="C14" s="288" t="s">
        <v>42</v>
      </c>
      <c r="D14" s="289"/>
      <c r="E14" s="289"/>
      <c r="F14" s="289"/>
      <c r="G14" s="289"/>
      <c r="H14" s="290"/>
      <c r="I14" s="290"/>
      <c r="J14" s="290"/>
      <c r="K14" s="290"/>
      <c r="L14" s="290"/>
      <c r="M14" s="290"/>
      <c r="N14" s="290"/>
      <c r="O14" s="290"/>
      <c r="P14" s="289"/>
      <c r="Q14" s="289"/>
      <c r="R14" s="289"/>
      <c r="S14" s="289"/>
      <c r="T14" s="289"/>
      <c r="U14" s="291"/>
      <c r="V14" s="53"/>
    </row>
    <row r="15" spans="1:22" s="58" customFormat="1" ht="14.1" customHeight="1">
      <c r="A15" s="195" t="s">
        <v>18</v>
      </c>
      <c r="B15" s="247" t="s">
        <v>18</v>
      </c>
      <c r="C15" s="257" t="s">
        <v>21</v>
      </c>
      <c r="D15" s="200" t="s">
        <v>83</v>
      </c>
      <c r="E15" s="201" t="s">
        <v>52</v>
      </c>
      <c r="F15" s="258">
        <v>9</v>
      </c>
      <c r="G15" s="59" t="s">
        <v>14</v>
      </c>
      <c r="H15" s="104">
        <v>332811</v>
      </c>
      <c r="I15" s="105">
        <v>261415</v>
      </c>
      <c r="J15" s="105">
        <v>0</v>
      </c>
      <c r="K15" s="138">
        <v>71396</v>
      </c>
      <c r="L15" s="104">
        <v>261600</v>
      </c>
      <c r="M15" s="105">
        <v>176000</v>
      </c>
      <c r="N15" s="105">
        <v>0</v>
      </c>
      <c r="O15" s="106">
        <v>85000</v>
      </c>
      <c r="P15" s="109">
        <v>400000</v>
      </c>
      <c r="Q15" s="45">
        <v>400000</v>
      </c>
      <c r="R15" s="267" t="s">
        <v>65</v>
      </c>
      <c r="S15" s="218">
        <v>20</v>
      </c>
      <c r="T15" s="218">
        <v>20</v>
      </c>
      <c r="U15" s="218">
        <v>20</v>
      </c>
      <c r="V15" s="53"/>
    </row>
    <row r="16" spans="1:22" s="58" customFormat="1" ht="14.1" customHeight="1">
      <c r="A16" s="220"/>
      <c r="B16" s="247"/>
      <c r="C16" s="257"/>
      <c r="D16" s="200"/>
      <c r="E16" s="201"/>
      <c r="F16" s="258"/>
      <c r="G16" s="59" t="s">
        <v>39</v>
      </c>
      <c r="H16" s="96">
        <v>0</v>
      </c>
      <c r="I16" s="120">
        <v>0</v>
      </c>
      <c r="J16" s="120">
        <v>0</v>
      </c>
      <c r="K16" s="110">
        <v>0</v>
      </c>
      <c r="L16" s="96">
        <v>0</v>
      </c>
      <c r="M16" s="120">
        <v>0</v>
      </c>
      <c r="N16" s="120">
        <v>0</v>
      </c>
      <c r="O16" s="114">
        <v>0</v>
      </c>
      <c r="P16" s="109">
        <v>0</v>
      </c>
      <c r="Q16" s="60">
        <v>0</v>
      </c>
      <c r="R16" s="267"/>
      <c r="S16" s="215"/>
      <c r="T16" s="292"/>
      <c r="U16" s="292"/>
      <c r="V16" s="53"/>
    </row>
    <row r="17" spans="1:23" s="58" customFormat="1" ht="18.75" customHeight="1">
      <c r="A17" s="196"/>
      <c r="B17" s="247"/>
      <c r="C17" s="257"/>
      <c r="D17" s="200"/>
      <c r="E17" s="201"/>
      <c r="F17" s="258"/>
      <c r="G17" s="9" t="s">
        <v>13</v>
      </c>
      <c r="H17" s="97">
        <f>SUM(H15:H16)</f>
        <v>332811</v>
      </c>
      <c r="I17" s="98">
        <f>SUM(I15:I16)</f>
        <v>261415</v>
      </c>
      <c r="J17" s="98">
        <f t="shared" ref="J17:Q17" si="0">SUM(J15:J16)</f>
        <v>0</v>
      </c>
      <c r="K17" s="124">
        <f t="shared" si="0"/>
        <v>71396</v>
      </c>
      <c r="L17" s="97">
        <f t="shared" si="0"/>
        <v>261600</v>
      </c>
      <c r="M17" s="98">
        <f t="shared" si="0"/>
        <v>176000</v>
      </c>
      <c r="N17" s="98">
        <f t="shared" si="0"/>
        <v>0</v>
      </c>
      <c r="O17" s="99">
        <f t="shared" si="0"/>
        <v>85000</v>
      </c>
      <c r="P17" s="113">
        <f t="shared" si="0"/>
        <v>400000</v>
      </c>
      <c r="Q17" s="35">
        <f t="shared" si="0"/>
        <v>400000</v>
      </c>
      <c r="R17" s="267"/>
      <c r="S17" s="10"/>
      <c r="T17" s="10"/>
      <c r="U17" s="10"/>
      <c r="V17" s="53"/>
      <c r="W17" s="58" t="s">
        <v>60</v>
      </c>
    </row>
    <row r="18" spans="1:23" s="58" customFormat="1" ht="14.1" customHeight="1">
      <c r="A18" s="195" t="s">
        <v>18</v>
      </c>
      <c r="B18" s="247" t="s">
        <v>18</v>
      </c>
      <c r="C18" s="257" t="s">
        <v>88</v>
      </c>
      <c r="D18" s="200" t="s">
        <v>32</v>
      </c>
      <c r="E18" s="201" t="s">
        <v>44</v>
      </c>
      <c r="F18" s="258">
        <v>9</v>
      </c>
      <c r="G18" s="59" t="s">
        <v>14</v>
      </c>
      <c r="H18" s="96">
        <v>74953</v>
      </c>
      <c r="I18" s="120">
        <v>49953</v>
      </c>
      <c r="J18" s="120">
        <v>0</v>
      </c>
      <c r="K18" s="110">
        <v>25000</v>
      </c>
      <c r="L18" s="96">
        <v>76700</v>
      </c>
      <c r="M18" s="120">
        <v>55400</v>
      </c>
      <c r="N18" s="120">
        <v>0</v>
      </c>
      <c r="O18" s="114">
        <v>21300</v>
      </c>
      <c r="P18" s="109">
        <v>98000</v>
      </c>
      <c r="Q18" s="60">
        <v>98000</v>
      </c>
      <c r="R18" s="267" t="s">
        <v>47</v>
      </c>
      <c r="S18" s="214">
        <v>20</v>
      </c>
      <c r="T18" s="214">
        <v>20</v>
      </c>
      <c r="U18" s="214">
        <v>20</v>
      </c>
      <c r="V18" s="53"/>
    </row>
    <row r="19" spans="1:23" s="58" customFormat="1" ht="14.1" customHeight="1">
      <c r="A19" s="220"/>
      <c r="B19" s="247"/>
      <c r="C19" s="257"/>
      <c r="D19" s="200"/>
      <c r="E19" s="201"/>
      <c r="F19" s="258"/>
      <c r="G19" s="59" t="s">
        <v>58</v>
      </c>
      <c r="H19" s="96">
        <v>0</v>
      </c>
      <c r="I19" s="120">
        <v>0</v>
      </c>
      <c r="J19" s="120">
        <v>0</v>
      </c>
      <c r="K19" s="110">
        <v>0</v>
      </c>
      <c r="L19" s="96">
        <v>0</v>
      </c>
      <c r="M19" s="120">
        <v>0</v>
      </c>
      <c r="N19" s="120">
        <v>0</v>
      </c>
      <c r="O19" s="114">
        <v>0</v>
      </c>
      <c r="P19" s="109">
        <v>0</v>
      </c>
      <c r="Q19" s="60">
        <v>0</v>
      </c>
      <c r="R19" s="267"/>
      <c r="S19" s="215"/>
      <c r="T19" s="215"/>
      <c r="U19" s="215"/>
      <c r="V19" s="53"/>
    </row>
    <row r="20" spans="1:23" s="58" customFormat="1" ht="14.1" customHeight="1">
      <c r="A20" s="196"/>
      <c r="B20" s="247"/>
      <c r="C20" s="257"/>
      <c r="D20" s="200"/>
      <c r="E20" s="201"/>
      <c r="F20" s="258"/>
      <c r="G20" s="9" t="s">
        <v>13</v>
      </c>
      <c r="H20" s="97">
        <f>SUM(H18:H19)</f>
        <v>74953</v>
      </c>
      <c r="I20" s="98">
        <f>SUM(I18:I19)</f>
        <v>49953</v>
      </c>
      <c r="J20" s="98">
        <f t="shared" ref="J20:K20" si="1">SUM(J18:J19)</f>
        <v>0</v>
      </c>
      <c r="K20" s="124">
        <f t="shared" si="1"/>
        <v>25000</v>
      </c>
      <c r="L20" s="97">
        <f t="shared" ref="L20:O20" si="2">SUM(L18:L19)</f>
        <v>76700</v>
      </c>
      <c r="M20" s="98">
        <f t="shared" si="2"/>
        <v>55400</v>
      </c>
      <c r="N20" s="98">
        <f t="shared" si="2"/>
        <v>0</v>
      </c>
      <c r="O20" s="99">
        <f t="shared" si="2"/>
        <v>21300</v>
      </c>
      <c r="P20" s="113">
        <f>SUM(P18:P19)</f>
        <v>98000</v>
      </c>
      <c r="Q20" s="35">
        <f>SUM(Q18:Q19)</f>
        <v>98000</v>
      </c>
      <c r="R20" s="267"/>
      <c r="S20" s="10"/>
      <c r="T20" s="10"/>
      <c r="U20" s="10"/>
      <c r="V20" s="53"/>
    </row>
    <row r="21" spans="1:23" s="58" customFormat="1" ht="17.25" customHeight="1">
      <c r="A21" s="232" t="s">
        <v>18</v>
      </c>
      <c r="B21" s="247" t="s">
        <v>18</v>
      </c>
      <c r="C21" s="257" t="s">
        <v>89</v>
      </c>
      <c r="D21" s="200" t="s">
        <v>50</v>
      </c>
      <c r="E21" s="286" t="s">
        <v>46</v>
      </c>
      <c r="F21" s="258">
        <v>9</v>
      </c>
      <c r="G21" s="59" t="s">
        <v>14</v>
      </c>
      <c r="H21" s="96">
        <v>11526</v>
      </c>
      <c r="I21" s="120">
        <v>11348</v>
      </c>
      <c r="J21" s="120">
        <v>0</v>
      </c>
      <c r="K21" s="110">
        <v>178</v>
      </c>
      <c r="L21" s="96">
        <v>13000</v>
      </c>
      <c r="M21" s="120">
        <v>7000</v>
      </c>
      <c r="N21" s="120">
        <v>0</v>
      </c>
      <c r="O21" s="114">
        <v>3000</v>
      </c>
      <c r="P21" s="109">
        <v>13600</v>
      </c>
      <c r="Q21" s="60">
        <v>13600</v>
      </c>
      <c r="R21" s="267" t="s">
        <v>43</v>
      </c>
      <c r="S21" s="214">
        <v>6</v>
      </c>
      <c r="T21" s="214">
        <v>6</v>
      </c>
      <c r="U21" s="214">
        <v>6</v>
      </c>
      <c r="V21" s="53"/>
    </row>
    <row r="22" spans="1:23" s="58" customFormat="1" ht="17.25" customHeight="1">
      <c r="A22" s="195"/>
      <c r="B22" s="197"/>
      <c r="C22" s="204"/>
      <c r="D22" s="206"/>
      <c r="E22" s="287"/>
      <c r="F22" s="210"/>
      <c r="G22" s="59" t="s">
        <v>58</v>
      </c>
      <c r="H22" s="96">
        <v>0</v>
      </c>
      <c r="I22" s="120">
        <v>0</v>
      </c>
      <c r="J22" s="120">
        <v>0</v>
      </c>
      <c r="K22" s="110">
        <v>0</v>
      </c>
      <c r="L22" s="96">
        <v>0</v>
      </c>
      <c r="M22" s="120">
        <v>0</v>
      </c>
      <c r="N22" s="120">
        <v>0</v>
      </c>
      <c r="O22" s="114">
        <v>0</v>
      </c>
      <c r="P22" s="55">
        <v>0</v>
      </c>
      <c r="Q22" s="36">
        <v>0</v>
      </c>
      <c r="R22" s="268"/>
      <c r="S22" s="215"/>
      <c r="T22" s="215"/>
      <c r="U22" s="215"/>
      <c r="V22" s="53"/>
    </row>
    <row r="23" spans="1:23" s="58" customFormat="1" ht="19.5" customHeight="1" thickBot="1">
      <c r="A23" s="195"/>
      <c r="B23" s="197"/>
      <c r="C23" s="204"/>
      <c r="D23" s="206"/>
      <c r="E23" s="287"/>
      <c r="F23" s="210"/>
      <c r="G23" s="9" t="s">
        <v>13</v>
      </c>
      <c r="H23" s="126">
        <f>SUM(H21:H22)</f>
        <v>11526</v>
      </c>
      <c r="I23" s="127">
        <f>SUM(I21:I22)</f>
        <v>11348</v>
      </c>
      <c r="J23" s="127">
        <f t="shared" ref="J23:K23" si="3">SUM(J21:J22)</f>
        <v>0</v>
      </c>
      <c r="K23" s="139">
        <f t="shared" si="3"/>
        <v>178</v>
      </c>
      <c r="L23" s="126">
        <f>+L21</f>
        <v>13000</v>
      </c>
      <c r="M23" s="127">
        <f t="shared" ref="M23:Q23" si="4">+M21</f>
        <v>7000</v>
      </c>
      <c r="N23" s="127">
        <f t="shared" si="4"/>
        <v>0</v>
      </c>
      <c r="O23" s="128">
        <f t="shared" si="4"/>
        <v>3000</v>
      </c>
      <c r="P23" s="123">
        <f t="shared" si="4"/>
        <v>13600</v>
      </c>
      <c r="Q23" s="37">
        <f t="shared" si="4"/>
        <v>13600</v>
      </c>
      <c r="R23" s="269"/>
      <c r="S23" s="27"/>
      <c r="T23" s="27"/>
      <c r="U23" s="27"/>
      <c r="V23" s="53"/>
    </row>
    <row r="24" spans="1:23" s="4" customFormat="1" ht="12.75" customHeight="1" thickBot="1">
      <c r="A24" s="12" t="s">
        <v>18</v>
      </c>
      <c r="B24" s="14" t="s">
        <v>18</v>
      </c>
      <c r="C24" s="233" t="s">
        <v>15</v>
      </c>
      <c r="D24" s="265"/>
      <c r="E24" s="265"/>
      <c r="F24" s="265"/>
      <c r="G24" s="266"/>
      <c r="H24" s="137">
        <f>SUM(H17,H20,H23)</f>
        <v>419290</v>
      </c>
      <c r="I24" s="137">
        <f t="shared" ref="I24:Q24" si="5">SUM(I17,I20,I23)</f>
        <v>322716</v>
      </c>
      <c r="J24" s="137">
        <f t="shared" si="5"/>
        <v>0</v>
      </c>
      <c r="K24" s="137">
        <f t="shared" si="5"/>
        <v>96574</v>
      </c>
      <c r="L24" s="137">
        <f t="shared" si="5"/>
        <v>351300</v>
      </c>
      <c r="M24" s="137">
        <f t="shared" si="5"/>
        <v>238400</v>
      </c>
      <c r="N24" s="137">
        <f t="shared" si="5"/>
        <v>0</v>
      </c>
      <c r="O24" s="137">
        <f t="shared" si="5"/>
        <v>109300</v>
      </c>
      <c r="P24" s="66">
        <f t="shared" si="5"/>
        <v>511600</v>
      </c>
      <c r="Q24" s="66">
        <f t="shared" si="5"/>
        <v>511600</v>
      </c>
      <c r="R24" s="24" t="s">
        <v>22</v>
      </c>
      <c r="S24" s="24" t="s">
        <v>22</v>
      </c>
      <c r="T24" s="24" t="s">
        <v>22</v>
      </c>
      <c r="U24" s="25" t="s">
        <v>22</v>
      </c>
      <c r="V24" s="63"/>
    </row>
    <row r="25" spans="1:23" s="58" customFormat="1" ht="15" customHeight="1" thickBot="1">
      <c r="A25" s="12" t="s">
        <v>18</v>
      </c>
      <c r="B25" s="14" t="s">
        <v>19</v>
      </c>
      <c r="C25" s="252" t="s">
        <v>27</v>
      </c>
      <c r="D25" s="253"/>
      <c r="E25" s="253"/>
      <c r="F25" s="253"/>
      <c r="G25" s="253"/>
      <c r="H25" s="255"/>
      <c r="I25" s="255"/>
      <c r="J25" s="255"/>
      <c r="K25" s="255"/>
      <c r="L25" s="255"/>
      <c r="M25" s="255"/>
      <c r="N25" s="255"/>
      <c r="O25" s="255"/>
      <c r="P25" s="253"/>
      <c r="Q25" s="253"/>
      <c r="R25" s="253"/>
      <c r="S25" s="253"/>
      <c r="T25" s="253"/>
      <c r="U25" s="256"/>
      <c r="V25" s="53"/>
    </row>
    <row r="26" spans="1:23" s="58" customFormat="1" ht="18" customHeight="1">
      <c r="A26" s="196" t="s">
        <v>18</v>
      </c>
      <c r="B26" s="198" t="s">
        <v>19</v>
      </c>
      <c r="C26" s="205" t="s">
        <v>18</v>
      </c>
      <c r="D26" s="207" t="s">
        <v>84</v>
      </c>
      <c r="E26" s="209" t="s">
        <v>53</v>
      </c>
      <c r="F26" s="211">
        <v>9</v>
      </c>
      <c r="G26" s="13" t="s">
        <v>58</v>
      </c>
      <c r="H26" s="104">
        <v>0</v>
      </c>
      <c r="I26" s="105">
        <v>0</v>
      </c>
      <c r="J26" s="105">
        <v>0</v>
      </c>
      <c r="K26" s="138">
        <v>0</v>
      </c>
      <c r="L26" s="104">
        <v>0</v>
      </c>
      <c r="M26" s="105">
        <v>0</v>
      </c>
      <c r="N26" s="105">
        <v>0</v>
      </c>
      <c r="O26" s="106">
        <v>0</v>
      </c>
      <c r="P26" s="112">
        <v>0</v>
      </c>
      <c r="Q26" s="112"/>
      <c r="R26" s="327" t="s">
        <v>35</v>
      </c>
      <c r="S26" s="218">
        <v>3583</v>
      </c>
      <c r="T26" s="218">
        <v>3680</v>
      </c>
      <c r="U26" s="218">
        <v>3780</v>
      </c>
      <c r="V26" s="53"/>
    </row>
    <row r="27" spans="1:23" s="58" customFormat="1" ht="18" customHeight="1">
      <c r="A27" s="196"/>
      <c r="B27" s="198"/>
      <c r="C27" s="205"/>
      <c r="D27" s="207"/>
      <c r="E27" s="209"/>
      <c r="F27" s="211"/>
      <c r="G27" s="13" t="s">
        <v>14</v>
      </c>
      <c r="H27" s="96">
        <v>233595</v>
      </c>
      <c r="I27" s="120">
        <v>233595</v>
      </c>
      <c r="J27" s="120">
        <v>0</v>
      </c>
      <c r="K27" s="110">
        <v>0</v>
      </c>
      <c r="L27" s="96">
        <v>213800</v>
      </c>
      <c r="M27" s="120">
        <v>213800</v>
      </c>
      <c r="N27" s="120">
        <v>0</v>
      </c>
      <c r="O27" s="114">
        <v>0</v>
      </c>
      <c r="P27" s="103">
        <v>230000</v>
      </c>
      <c r="Q27" s="103">
        <v>240000</v>
      </c>
      <c r="R27" s="327"/>
      <c r="S27" s="215"/>
      <c r="T27" s="215"/>
      <c r="U27" s="215"/>
      <c r="V27" s="53"/>
    </row>
    <row r="28" spans="1:23" s="58" customFormat="1" ht="14.45" customHeight="1">
      <c r="A28" s="232"/>
      <c r="B28" s="247"/>
      <c r="C28" s="257"/>
      <c r="D28" s="200"/>
      <c r="E28" s="201"/>
      <c r="F28" s="258"/>
      <c r="G28" s="9" t="s">
        <v>13</v>
      </c>
      <c r="H28" s="97">
        <f>+H26+H27</f>
        <v>233595</v>
      </c>
      <c r="I28" s="98">
        <f>+I26+I27</f>
        <v>233595</v>
      </c>
      <c r="J28" s="98">
        <f>SUM(J26:J26)</f>
        <v>0</v>
      </c>
      <c r="K28" s="124">
        <f>SUM(K26:K26)</f>
        <v>0</v>
      </c>
      <c r="L28" s="97">
        <f>+L26+L27</f>
        <v>213800</v>
      </c>
      <c r="M28" s="98">
        <f>+M26+M27</f>
        <v>213800</v>
      </c>
      <c r="N28" s="98">
        <f>SUM(N26:N26)</f>
        <v>0</v>
      </c>
      <c r="O28" s="99">
        <f>SUM(O26:O26)</f>
        <v>0</v>
      </c>
      <c r="P28" s="100">
        <f>SUM(P26:P27)</f>
        <v>230000</v>
      </c>
      <c r="Q28" s="100">
        <f>SUM(Q26:Q27)</f>
        <v>240000</v>
      </c>
      <c r="R28" s="326"/>
      <c r="S28" s="10"/>
      <c r="T28" s="10"/>
      <c r="U28" s="10"/>
      <c r="V28" s="53"/>
    </row>
    <row r="29" spans="1:23" s="58" customFormat="1" ht="16.5" customHeight="1">
      <c r="A29" s="232" t="s">
        <v>18</v>
      </c>
      <c r="B29" s="247" t="s">
        <v>19</v>
      </c>
      <c r="C29" s="257" t="s">
        <v>20</v>
      </c>
      <c r="D29" s="200" t="s">
        <v>59</v>
      </c>
      <c r="E29" s="201" t="s">
        <v>55</v>
      </c>
      <c r="F29" s="258">
        <v>9</v>
      </c>
      <c r="G29" s="59" t="s">
        <v>14</v>
      </c>
      <c r="H29" s="96">
        <v>317145</v>
      </c>
      <c r="I29" s="120">
        <v>317145</v>
      </c>
      <c r="J29" s="120">
        <v>0</v>
      </c>
      <c r="K29" s="110">
        <v>0</v>
      </c>
      <c r="L29" s="96">
        <v>297600</v>
      </c>
      <c r="M29" s="120">
        <v>297600</v>
      </c>
      <c r="N29" s="120">
        <v>0</v>
      </c>
      <c r="O29" s="114">
        <v>0</v>
      </c>
      <c r="P29" s="115">
        <v>320000</v>
      </c>
      <c r="Q29" s="115">
        <v>320000</v>
      </c>
      <c r="R29" s="326" t="s">
        <v>48</v>
      </c>
      <c r="S29" s="11">
        <v>63</v>
      </c>
      <c r="T29" s="11">
        <v>64</v>
      </c>
      <c r="U29" s="28">
        <v>65</v>
      </c>
      <c r="V29" s="53"/>
    </row>
    <row r="30" spans="1:23" s="58" customFormat="1" ht="15" customHeight="1">
      <c r="A30" s="232"/>
      <c r="B30" s="247"/>
      <c r="C30" s="257"/>
      <c r="D30" s="200"/>
      <c r="E30" s="201"/>
      <c r="F30" s="258"/>
      <c r="G30" s="9" t="s">
        <v>13</v>
      </c>
      <c r="H30" s="97">
        <f>SUM(H29:H29)</f>
        <v>317145</v>
      </c>
      <c r="I30" s="98">
        <f>SUM(I29:I29)</f>
        <v>317145</v>
      </c>
      <c r="J30" s="98">
        <f>SUM(J29:J29)</f>
        <v>0</v>
      </c>
      <c r="K30" s="124">
        <f>SUM(K29:K29)</f>
        <v>0</v>
      </c>
      <c r="L30" s="97">
        <f t="shared" ref="L30:Q30" si="6">SUM(L29:L29)</f>
        <v>297600</v>
      </c>
      <c r="M30" s="98">
        <f t="shared" si="6"/>
        <v>297600</v>
      </c>
      <c r="N30" s="98">
        <f t="shared" si="6"/>
        <v>0</v>
      </c>
      <c r="O30" s="99">
        <f t="shared" si="6"/>
        <v>0</v>
      </c>
      <c r="P30" s="100">
        <f t="shared" si="6"/>
        <v>320000</v>
      </c>
      <c r="Q30" s="100">
        <f t="shared" si="6"/>
        <v>320000</v>
      </c>
      <c r="R30" s="326"/>
      <c r="S30" s="10"/>
      <c r="T30" s="10"/>
      <c r="U30" s="10"/>
      <c r="V30" s="53"/>
    </row>
    <row r="31" spans="1:23" s="58" customFormat="1" ht="17.25" customHeight="1">
      <c r="A31" s="232" t="s">
        <v>18</v>
      </c>
      <c r="B31" s="247" t="s">
        <v>19</v>
      </c>
      <c r="C31" s="257" t="s">
        <v>88</v>
      </c>
      <c r="D31" s="200" t="s">
        <v>34</v>
      </c>
      <c r="E31" s="201" t="s">
        <v>54</v>
      </c>
      <c r="F31" s="258">
        <v>9</v>
      </c>
      <c r="G31" s="59" t="s">
        <v>14</v>
      </c>
      <c r="H31" s="96">
        <v>496545</v>
      </c>
      <c r="I31" s="120">
        <v>343352</v>
      </c>
      <c r="J31" s="120">
        <v>88283</v>
      </c>
      <c r="K31" s="110">
        <v>153193</v>
      </c>
      <c r="L31" s="96">
        <v>731500</v>
      </c>
      <c r="M31" s="166">
        <v>367000</v>
      </c>
      <c r="N31" s="166">
        <v>157000</v>
      </c>
      <c r="O31" s="114">
        <v>364500</v>
      </c>
      <c r="P31" s="115">
        <v>800000</v>
      </c>
      <c r="Q31" s="115">
        <v>800000</v>
      </c>
      <c r="R31" s="326" t="s">
        <v>36</v>
      </c>
      <c r="S31" s="214">
        <v>5</v>
      </c>
      <c r="T31" s="214">
        <v>5</v>
      </c>
      <c r="U31" s="214">
        <v>5</v>
      </c>
      <c r="V31" s="53"/>
    </row>
    <row r="32" spans="1:23" s="58" customFormat="1" ht="17.25" customHeight="1">
      <c r="A32" s="195"/>
      <c r="B32" s="197"/>
      <c r="C32" s="204"/>
      <c r="D32" s="206"/>
      <c r="E32" s="208"/>
      <c r="F32" s="210"/>
      <c r="G32" s="23" t="s">
        <v>58</v>
      </c>
      <c r="H32" s="96">
        <v>0</v>
      </c>
      <c r="I32" s="120">
        <v>0</v>
      </c>
      <c r="J32" s="120">
        <v>0</v>
      </c>
      <c r="K32" s="110">
        <v>0</v>
      </c>
      <c r="L32" s="96">
        <v>0</v>
      </c>
      <c r="M32" s="120">
        <v>0</v>
      </c>
      <c r="N32" s="120">
        <v>0</v>
      </c>
      <c r="O32" s="114">
        <v>0</v>
      </c>
      <c r="P32" s="101">
        <v>0</v>
      </c>
      <c r="Q32" s="101">
        <v>0</v>
      </c>
      <c r="R32" s="329"/>
      <c r="S32" s="292"/>
      <c r="T32" s="292"/>
      <c r="U32" s="292"/>
      <c r="V32" s="53"/>
    </row>
    <row r="33" spans="1:26" s="58" customFormat="1" ht="17.25" customHeight="1">
      <c r="A33" s="195"/>
      <c r="B33" s="197"/>
      <c r="C33" s="204"/>
      <c r="D33" s="206"/>
      <c r="E33" s="208"/>
      <c r="F33" s="210"/>
      <c r="G33" s="15" t="s">
        <v>13</v>
      </c>
      <c r="H33" s="97">
        <f t="shared" ref="H33:Q33" si="7">SUM(H31:H32)</f>
        <v>496545</v>
      </c>
      <c r="I33" s="98">
        <f t="shared" si="7"/>
        <v>343352</v>
      </c>
      <c r="J33" s="98">
        <f t="shared" si="7"/>
        <v>88283</v>
      </c>
      <c r="K33" s="124">
        <f t="shared" si="7"/>
        <v>153193</v>
      </c>
      <c r="L33" s="97">
        <f t="shared" si="7"/>
        <v>731500</v>
      </c>
      <c r="M33" s="98">
        <f t="shared" si="7"/>
        <v>367000</v>
      </c>
      <c r="N33" s="98">
        <f t="shared" si="7"/>
        <v>157000</v>
      </c>
      <c r="O33" s="99">
        <f t="shared" si="7"/>
        <v>364500</v>
      </c>
      <c r="P33" s="102">
        <f t="shared" si="7"/>
        <v>800000</v>
      </c>
      <c r="Q33" s="102">
        <f t="shared" si="7"/>
        <v>800000</v>
      </c>
      <c r="R33" s="329"/>
      <c r="S33" s="16"/>
      <c r="T33" s="16"/>
      <c r="U33" s="16"/>
      <c r="V33" s="53"/>
    </row>
    <row r="34" spans="1:26" s="78" customFormat="1" ht="45" customHeight="1">
      <c r="A34" s="195" t="s">
        <v>18</v>
      </c>
      <c r="B34" s="197" t="s">
        <v>18</v>
      </c>
      <c r="C34" s="199">
        <v>4</v>
      </c>
      <c r="D34" s="200" t="s">
        <v>73</v>
      </c>
      <c r="E34" s="201" t="s">
        <v>54</v>
      </c>
      <c r="F34" s="202">
        <v>9</v>
      </c>
      <c r="G34" s="168" t="s">
        <v>14</v>
      </c>
      <c r="H34" s="96">
        <v>0</v>
      </c>
      <c r="I34" s="181">
        <v>0</v>
      </c>
      <c r="J34" s="181">
        <v>0</v>
      </c>
      <c r="K34" s="110">
        <v>0</v>
      </c>
      <c r="L34" s="96">
        <v>1000</v>
      </c>
      <c r="M34" s="181">
        <v>1000</v>
      </c>
      <c r="N34" s="181">
        <v>0</v>
      </c>
      <c r="O34" s="114">
        <v>0</v>
      </c>
      <c r="P34" s="115">
        <v>10000</v>
      </c>
      <c r="Q34" s="115">
        <v>10000</v>
      </c>
      <c r="R34" s="203" t="s">
        <v>74</v>
      </c>
      <c r="S34" s="169">
        <v>1</v>
      </c>
      <c r="T34" s="169">
        <v>1</v>
      </c>
      <c r="U34" s="28">
        <v>1</v>
      </c>
      <c r="V34" s="80"/>
    </row>
    <row r="35" spans="1:26" s="78" customFormat="1" ht="39.75" customHeight="1" thickBot="1">
      <c r="A35" s="196"/>
      <c r="B35" s="198"/>
      <c r="C35" s="199"/>
      <c r="D35" s="200"/>
      <c r="E35" s="201"/>
      <c r="F35" s="202"/>
      <c r="G35" s="170" t="s">
        <v>13</v>
      </c>
      <c r="H35" s="171">
        <f>SUM(H34:H34)</f>
        <v>0</v>
      </c>
      <c r="I35" s="172">
        <f t="shared" ref="I35:Q35" si="8">SUM(I34:I34)</f>
        <v>0</v>
      </c>
      <c r="J35" s="172">
        <f t="shared" si="8"/>
        <v>0</v>
      </c>
      <c r="K35" s="173">
        <f t="shared" si="8"/>
        <v>0</v>
      </c>
      <c r="L35" s="171">
        <f t="shared" si="8"/>
        <v>1000</v>
      </c>
      <c r="M35" s="172">
        <f t="shared" si="8"/>
        <v>1000</v>
      </c>
      <c r="N35" s="172">
        <f t="shared" si="8"/>
        <v>0</v>
      </c>
      <c r="O35" s="174">
        <f t="shared" si="8"/>
        <v>0</v>
      </c>
      <c r="P35" s="175">
        <f t="shared" si="8"/>
        <v>10000</v>
      </c>
      <c r="Q35" s="175">
        <f t="shared" si="8"/>
        <v>10000</v>
      </c>
      <c r="R35" s="203"/>
      <c r="S35" s="169"/>
      <c r="T35" s="169"/>
      <c r="U35" s="182"/>
      <c r="V35" s="80"/>
    </row>
    <row r="36" spans="1:26" s="58" customFormat="1" ht="19.899999999999999" customHeight="1">
      <c r="A36" s="195" t="s">
        <v>18</v>
      </c>
      <c r="B36" s="197" t="s">
        <v>19</v>
      </c>
      <c r="C36" s="204" t="s">
        <v>89</v>
      </c>
      <c r="D36" s="206" t="s">
        <v>90</v>
      </c>
      <c r="E36" s="208" t="s">
        <v>91</v>
      </c>
      <c r="F36" s="210">
        <v>9</v>
      </c>
      <c r="G36" s="186" t="s">
        <v>39</v>
      </c>
      <c r="H36" s="184">
        <v>89171</v>
      </c>
      <c r="I36" s="189">
        <v>89171</v>
      </c>
      <c r="J36" s="187">
        <v>53988</v>
      </c>
      <c r="K36" s="185"/>
      <c r="L36" s="184"/>
      <c r="M36" s="187"/>
      <c r="N36" s="187"/>
      <c r="O36" s="190"/>
      <c r="P36" s="191"/>
      <c r="Q36" s="191"/>
      <c r="R36" s="212" t="s">
        <v>92</v>
      </c>
      <c r="S36" s="188">
        <v>37</v>
      </c>
      <c r="T36" s="192"/>
      <c r="U36" s="192"/>
      <c r="V36" s="53"/>
      <c r="Z36" s="44"/>
    </row>
    <row r="37" spans="1:26" s="58" customFormat="1" ht="16.899999999999999" customHeight="1" thickBot="1">
      <c r="A37" s="196"/>
      <c r="B37" s="198"/>
      <c r="C37" s="205"/>
      <c r="D37" s="207"/>
      <c r="E37" s="209"/>
      <c r="F37" s="211"/>
      <c r="G37" s="183" t="s">
        <v>13</v>
      </c>
      <c r="H37" s="126">
        <v>48000</v>
      </c>
      <c r="I37" s="194">
        <v>48000</v>
      </c>
      <c r="J37" s="127">
        <v>45400</v>
      </c>
      <c r="K37" s="128"/>
      <c r="L37" s="126"/>
      <c r="M37" s="127"/>
      <c r="N37" s="127"/>
      <c r="O37" s="174"/>
      <c r="P37" s="175"/>
      <c r="Q37" s="175"/>
      <c r="R37" s="213"/>
      <c r="S37" s="193"/>
      <c r="T37" s="193"/>
      <c r="U37" s="193"/>
      <c r="V37" s="53"/>
      <c r="Z37" s="44"/>
    </row>
    <row r="38" spans="1:26" s="4" customFormat="1" ht="14.25" customHeight="1" thickBot="1">
      <c r="A38" s="12" t="s">
        <v>18</v>
      </c>
      <c r="B38" s="14" t="s">
        <v>19</v>
      </c>
      <c r="C38" s="233" t="s">
        <v>15</v>
      </c>
      <c r="D38" s="233"/>
      <c r="E38" s="233"/>
      <c r="F38" s="233"/>
      <c r="G38" s="234"/>
      <c r="H38" s="140">
        <f>SUM(H28,H30,H33,H37)</f>
        <v>1095285</v>
      </c>
      <c r="I38" s="140">
        <f t="shared" ref="I38:Q38" si="9">SUM(I28,I30,I33,I37)</f>
        <v>942092</v>
      </c>
      <c r="J38" s="140">
        <f t="shared" si="9"/>
        <v>133683</v>
      </c>
      <c r="K38" s="140">
        <f t="shared" si="9"/>
        <v>153193</v>
      </c>
      <c r="L38" s="140">
        <f t="shared" si="9"/>
        <v>1242900</v>
      </c>
      <c r="M38" s="140">
        <f t="shared" si="9"/>
        <v>878400</v>
      </c>
      <c r="N38" s="140">
        <f t="shared" si="9"/>
        <v>157000</v>
      </c>
      <c r="O38" s="140">
        <f t="shared" si="9"/>
        <v>364500</v>
      </c>
      <c r="P38" s="140">
        <f t="shared" si="9"/>
        <v>1350000</v>
      </c>
      <c r="Q38" s="140">
        <f t="shared" si="9"/>
        <v>1360000</v>
      </c>
      <c r="R38" s="25" t="s">
        <v>22</v>
      </c>
      <c r="S38" s="24" t="s">
        <v>22</v>
      </c>
      <c r="T38" s="24" t="s">
        <v>22</v>
      </c>
      <c r="U38" s="25" t="s">
        <v>22</v>
      </c>
      <c r="V38" s="63"/>
    </row>
    <row r="39" spans="1:26" s="58" customFormat="1" ht="15" customHeight="1" thickBot="1">
      <c r="A39" s="12" t="s">
        <v>18</v>
      </c>
      <c r="B39" s="14" t="s">
        <v>20</v>
      </c>
      <c r="C39" s="252" t="s">
        <v>28</v>
      </c>
      <c r="D39" s="253"/>
      <c r="E39" s="253"/>
      <c r="F39" s="253"/>
      <c r="G39" s="253"/>
      <c r="H39" s="254"/>
      <c r="I39" s="254"/>
      <c r="J39" s="254"/>
      <c r="K39" s="254"/>
      <c r="L39" s="254"/>
      <c r="M39" s="254"/>
      <c r="N39" s="254"/>
      <c r="O39" s="254"/>
      <c r="P39" s="253"/>
      <c r="Q39" s="253"/>
      <c r="R39" s="253"/>
      <c r="S39" s="253"/>
      <c r="T39" s="253"/>
      <c r="U39" s="256"/>
      <c r="V39" s="53"/>
    </row>
    <row r="40" spans="1:26" s="58" customFormat="1" ht="20.25" customHeight="1">
      <c r="A40" s="232" t="s">
        <v>18</v>
      </c>
      <c r="B40" s="247" t="s">
        <v>20</v>
      </c>
      <c r="C40" s="257" t="s">
        <v>18</v>
      </c>
      <c r="D40" s="200" t="s">
        <v>24</v>
      </c>
      <c r="E40" s="201" t="s">
        <v>45</v>
      </c>
      <c r="F40" s="330">
        <v>9</v>
      </c>
      <c r="G40" s="59" t="s">
        <v>40</v>
      </c>
      <c r="H40" s="143">
        <v>1408081</v>
      </c>
      <c r="I40" s="144">
        <v>0</v>
      </c>
      <c r="J40" s="105">
        <v>0</v>
      </c>
      <c r="K40" s="147">
        <v>1408081</v>
      </c>
      <c r="L40" s="104">
        <v>1408100</v>
      </c>
      <c r="M40" s="105">
        <v>0</v>
      </c>
      <c r="N40" s="105">
        <v>0</v>
      </c>
      <c r="O40" s="106">
        <v>1408100</v>
      </c>
      <c r="P40" s="177">
        <v>1500000</v>
      </c>
      <c r="Q40" s="112">
        <v>1500000</v>
      </c>
      <c r="R40" s="328" t="s">
        <v>38</v>
      </c>
      <c r="S40" s="31">
        <v>1</v>
      </c>
      <c r="T40" s="26">
        <v>1</v>
      </c>
      <c r="U40" s="28">
        <v>1</v>
      </c>
      <c r="V40" s="53"/>
    </row>
    <row r="41" spans="1:26" s="58" customFormat="1" ht="20.25" customHeight="1">
      <c r="A41" s="232"/>
      <c r="B41" s="247"/>
      <c r="C41" s="257"/>
      <c r="D41" s="200"/>
      <c r="E41" s="201"/>
      <c r="F41" s="238"/>
      <c r="G41" s="42" t="s">
        <v>14</v>
      </c>
      <c r="H41" s="145">
        <v>78324</v>
      </c>
      <c r="I41" s="141">
        <v>0</v>
      </c>
      <c r="J41" s="142">
        <v>0</v>
      </c>
      <c r="K41" s="148">
        <v>78324</v>
      </c>
      <c r="L41" s="149">
        <v>90000</v>
      </c>
      <c r="M41" s="142">
        <v>0</v>
      </c>
      <c r="N41" s="142">
        <v>0</v>
      </c>
      <c r="O41" s="107">
        <v>90000</v>
      </c>
      <c r="P41" s="178">
        <v>120000</v>
      </c>
      <c r="Q41" s="108">
        <v>120000</v>
      </c>
      <c r="R41" s="328"/>
      <c r="S41" s="40"/>
      <c r="T41" s="40"/>
      <c r="U41" s="41"/>
      <c r="V41" s="53"/>
    </row>
    <row r="42" spans="1:26" s="58" customFormat="1" ht="25.5" customHeight="1">
      <c r="A42" s="232"/>
      <c r="B42" s="247"/>
      <c r="C42" s="257"/>
      <c r="D42" s="200"/>
      <c r="E42" s="201"/>
      <c r="F42" s="211"/>
      <c r="G42" s="9" t="s">
        <v>13</v>
      </c>
      <c r="H42" s="97">
        <f>+H40+H41</f>
        <v>1486405</v>
      </c>
      <c r="I42" s="98">
        <f t="shared" ref="I42:Q42" si="10">+I40+I41</f>
        <v>0</v>
      </c>
      <c r="J42" s="98">
        <f t="shared" si="10"/>
        <v>0</v>
      </c>
      <c r="K42" s="124">
        <f t="shared" si="10"/>
        <v>1486405</v>
      </c>
      <c r="L42" s="97">
        <f t="shared" si="10"/>
        <v>1498100</v>
      </c>
      <c r="M42" s="98">
        <f t="shared" si="10"/>
        <v>0</v>
      </c>
      <c r="N42" s="98">
        <f t="shared" si="10"/>
        <v>0</v>
      </c>
      <c r="O42" s="99">
        <f t="shared" si="10"/>
        <v>1498100</v>
      </c>
      <c r="P42" s="179">
        <f t="shared" si="10"/>
        <v>1620000</v>
      </c>
      <c r="Q42" s="100">
        <f t="shared" si="10"/>
        <v>1620000</v>
      </c>
      <c r="R42" s="328"/>
      <c r="S42" s="21"/>
      <c r="T42" s="21"/>
      <c r="U42" s="21"/>
      <c r="V42" s="53"/>
    </row>
    <row r="43" spans="1:26" s="58" customFormat="1" ht="21.75" customHeight="1">
      <c r="A43" s="232" t="s">
        <v>18</v>
      </c>
      <c r="B43" s="247" t="s">
        <v>20</v>
      </c>
      <c r="C43" s="257" t="s">
        <v>19</v>
      </c>
      <c r="D43" s="200" t="s">
        <v>41</v>
      </c>
      <c r="E43" s="201" t="s">
        <v>45</v>
      </c>
      <c r="F43" s="258">
        <v>9</v>
      </c>
      <c r="G43" s="59" t="s">
        <v>40</v>
      </c>
      <c r="H43" s="146">
        <v>753938</v>
      </c>
      <c r="I43" s="119">
        <v>753938</v>
      </c>
      <c r="J43" s="166">
        <v>0</v>
      </c>
      <c r="K43" s="110">
        <v>0</v>
      </c>
      <c r="L43" s="96">
        <v>756700</v>
      </c>
      <c r="M43" s="166">
        <v>756700</v>
      </c>
      <c r="N43" s="166">
        <v>0</v>
      </c>
      <c r="O43" s="114">
        <v>0</v>
      </c>
      <c r="P43" s="116">
        <v>750000</v>
      </c>
      <c r="Q43" s="115">
        <v>750000</v>
      </c>
      <c r="R43" s="328" t="s">
        <v>37</v>
      </c>
      <c r="S43" s="214">
        <v>1087.82</v>
      </c>
      <c r="T43" s="214">
        <v>1088.82</v>
      </c>
      <c r="U43" s="214">
        <v>1089.82</v>
      </c>
      <c r="V43" s="53"/>
    </row>
    <row r="44" spans="1:26" s="58" customFormat="1" ht="21.75" customHeight="1" thickBot="1">
      <c r="A44" s="232"/>
      <c r="B44" s="247"/>
      <c r="C44" s="257"/>
      <c r="D44" s="200"/>
      <c r="E44" s="201"/>
      <c r="F44" s="258"/>
      <c r="G44" s="59" t="s">
        <v>14</v>
      </c>
      <c r="H44" s="146">
        <v>128109</v>
      </c>
      <c r="I44" s="119">
        <v>128109</v>
      </c>
      <c r="J44" s="166">
        <v>0</v>
      </c>
      <c r="K44" s="110">
        <v>0</v>
      </c>
      <c r="L44" s="96">
        <v>50000</v>
      </c>
      <c r="M44" s="166">
        <v>50000</v>
      </c>
      <c r="N44" s="166">
        <v>0</v>
      </c>
      <c r="O44" s="114">
        <v>0</v>
      </c>
      <c r="P44" s="116">
        <v>120000</v>
      </c>
      <c r="Q44" s="115">
        <v>120000</v>
      </c>
      <c r="R44" s="357"/>
      <c r="S44" s="215"/>
      <c r="T44" s="215"/>
      <c r="U44" s="215"/>
      <c r="V44" s="53"/>
    </row>
    <row r="45" spans="1:26" s="58" customFormat="1" ht="21.75" customHeight="1" thickBot="1">
      <c r="A45" s="354"/>
      <c r="B45" s="355"/>
      <c r="C45" s="204"/>
      <c r="D45" s="206"/>
      <c r="E45" s="208"/>
      <c r="F45" s="210"/>
      <c r="G45" s="15" t="s">
        <v>13</v>
      </c>
      <c r="H45" s="97">
        <f>SUM(H43:H44)</f>
        <v>882047</v>
      </c>
      <c r="I45" s="98">
        <f t="shared" ref="I45:Q45" si="11">SUM(I43:I44)</f>
        <v>882047</v>
      </c>
      <c r="J45" s="98">
        <f t="shared" si="11"/>
        <v>0</v>
      </c>
      <c r="K45" s="124">
        <f t="shared" si="11"/>
        <v>0</v>
      </c>
      <c r="L45" s="97">
        <f t="shared" si="11"/>
        <v>806700</v>
      </c>
      <c r="M45" s="98">
        <f t="shared" si="11"/>
        <v>806700</v>
      </c>
      <c r="N45" s="98">
        <f t="shared" si="11"/>
        <v>0</v>
      </c>
      <c r="O45" s="99">
        <f t="shared" si="11"/>
        <v>0</v>
      </c>
      <c r="P45" s="68">
        <f t="shared" si="11"/>
        <v>870000</v>
      </c>
      <c r="Q45" s="97">
        <f t="shared" si="11"/>
        <v>870000</v>
      </c>
      <c r="R45" s="357"/>
      <c r="S45" s="70"/>
      <c r="T45" s="70"/>
      <c r="U45" s="21"/>
      <c r="V45" s="53"/>
      <c r="Z45" s="32"/>
    </row>
    <row r="46" spans="1:26" s="58" customFormat="1" ht="14.1" customHeight="1">
      <c r="A46" s="225">
        <v>1</v>
      </c>
      <c r="B46" s="227">
        <v>3</v>
      </c>
      <c r="C46" s="199">
        <v>3</v>
      </c>
      <c r="D46" s="200" t="s">
        <v>71</v>
      </c>
      <c r="E46" s="201" t="s">
        <v>45</v>
      </c>
      <c r="F46" s="202">
        <v>9</v>
      </c>
      <c r="G46" s="168" t="s">
        <v>14</v>
      </c>
      <c r="H46" s="96">
        <v>0</v>
      </c>
      <c r="I46" s="166">
        <v>0</v>
      </c>
      <c r="J46" s="166">
        <v>0</v>
      </c>
      <c r="K46" s="110">
        <v>0</v>
      </c>
      <c r="L46" s="96">
        <v>10000</v>
      </c>
      <c r="M46" s="166">
        <v>0</v>
      </c>
      <c r="N46" s="166">
        <v>0</v>
      </c>
      <c r="O46" s="114">
        <v>10000</v>
      </c>
      <c r="P46" s="116">
        <v>50000</v>
      </c>
      <c r="Q46" s="115">
        <v>50000</v>
      </c>
      <c r="R46" s="203" t="s">
        <v>72</v>
      </c>
      <c r="S46" s="169">
        <v>0.5</v>
      </c>
      <c r="T46" s="169">
        <v>0.5</v>
      </c>
      <c r="U46" s="28">
        <v>0.5</v>
      </c>
      <c r="V46" s="53"/>
      <c r="Z46" s="44"/>
    </row>
    <row r="47" spans="1:26" s="58" customFormat="1" ht="32.450000000000003" customHeight="1" thickBot="1">
      <c r="A47" s="226"/>
      <c r="B47" s="228"/>
      <c r="C47" s="199"/>
      <c r="D47" s="200"/>
      <c r="E47" s="201"/>
      <c r="F47" s="202"/>
      <c r="G47" s="170" t="s">
        <v>13</v>
      </c>
      <c r="H47" s="154">
        <f>SUM(H46:H46)</f>
        <v>0</v>
      </c>
      <c r="I47" s="129">
        <f t="shared" ref="I47:Q47" si="12">SUM(I46:I46)</f>
        <v>0</v>
      </c>
      <c r="J47" s="129">
        <f t="shared" si="12"/>
        <v>0</v>
      </c>
      <c r="K47" s="159">
        <f t="shared" si="12"/>
        <v>0</v>
      </c>
      <c r="L47" s="154">
        <f t="shared" si="12"/>
        <v>10000</v>
      </c>
      <c r="M47" s="129">
        <f t="shared" si="12"/>
        <v>0</v>
      </c>
      <c r="N47" s="129">
        <f t="shared" si="12"/>
        <v>0</v>
      </c>
      <c r="O47" s="155">
        <f t="shared" si="12"/>
        <v>10000</v>
      </c>
      <c r="P47" s="161">
        <f t="shared" si="12"/>
        <v>50000</v>
      </c>
      <c r="Q47" s="176">
        <f t="shared" si="12"/>
        <v>50000</v>
      </c>
      <c r="R47" s="203"/>
      <c r="S47" s="169"/>
      <c r="T47" s="169"/>
      <c r="U47" s="167"/>
      <c r="V47" s="53"/>
      <c r="Z47" s="44"/>
    </row>
    <row r="48" spans="1:26" s="58" customFormat="1" ht="25.5" customHeight="1">
      <c r="A48" s="225" t="s">
        <v>18</v>
      </c>
      <c r="B48" s="227" t="s">
        <v>20</v>
      </c>
      <c r="C48" s="245">
        <v>4</v>
      </c>
      <c r="D48" s="262" t="s">
        <v>67</v>
      </c>
      <c r="E48" s="219" t="s">
        <v>68</v>
      </c>
      <c r="F48" s="238">
        <v>9</v>
      </c>
      <c r="G48" s="71" t="s">
        <v>14</v>
      </c>
      <c r="H48" s="96">
        <v>183840</v>
      </c>
      <c r="I48" s="166">
        <v>183840</v>
      </c>
      <c r="J48" s="166">
        <v>0</v>
      </c>
      <c r="K48" s="110">
        <v>0</v>
      </c>
      <c r="L48" s="96">
        <v>158700</v>
      </c>
      <c r="M48" s="166">
        <v>158700</v>
      </c>
      <c r="N48" s="166">
        <v>0</v>
      </c>
      <c r="O48" s="114">
        <v>0</v>
      </c>
      <c r="P48" s="38">
        <v>220000</v>
      </c>
      <c r="Q48" s="103">
        <v>230000</v>
      </c>
      <c r="R48" s="243" t="s">
        <v>69</v>
      </c>
      <c r="S48" s="72">
        <v>48</v>
      </c>
      <c r="T48" s="73">
        <v>49</v>
      </c>
      <c r="U48" s="46">
        <v>50</v>
      </c>
      <c r="V48" s="53"/>
      <c r="Z48" s="44"/>
    </row>
    <row r="49" spans="1:26" s="58" customFormat="1" ht="25.5" customHeight="1" thickBot="1">
      <c r="A49" s="226"/>
      <c r="B49" s="228"/>
      <c r="C49" s="246"/>
      <c r="D49" s="263"/>
      <c r="E49" s="237"/>
      <c r="F49" s="239"/>
      <c r="G49" s="43" t="s">
        <v>13</v>
      </c>
      <c r="H49" s="126">
        <f>SUM(H48:H48)</f>
        <v>183840</v>
      </c>
      <c r="I49" s="127">
        <f t="shared" ref="I49:Q49" si="13">SUM(I48:I48)</f>
        <v>183840</v>
      </c>
      <c r="J49" s="127">
        <f t="shared" si="13"/>
        <v>0</v>
      </c>
      <c r="K49" s="139">
        <f t="shared" si="13"/>
        <v>0</v>
      </c>
      <c r="L49" s="126">
        <f t="shared" si="13"/>
        <v>158700</v>
      </c>
      <c r="M49" s="127">
        <f t="shared" si="13"/>
        <v>158700</v>
      </c>
      <c r="N49" s="127">
        <f t="shared" si="13"/>
        <v>0</v>
      </c>
      <c r="O49" s="128">
        <f t="shared" si="13"/>
        <v>0</v>
      </c>
      <c r="P49" s="180">
        <f t="shared" si="13"/>
        <v>220000</v>
      </c>
      <c r="Q49" s="121">
        <f t="shared" si="13"/>
        <v>230000</v>
      </c>
      <c r="R49" s="244"/>
      <c r="S49" s="47"/>
      <c r="T49" s="47"/>
      <c r="U49" s="47"/>
      <c r="V49" s="53"/>
      <c r="Z49" s="44"/>
    </row>
    <row r="50" spans="1:26" s="4" customFormat="1" ht="14.25" customHeight="1" thickBot="1">
      <c r="A50" s="12" t="s">
        <v>18</v>
      </c>
      <c r="B50" s="14" t="s">
        <v>20</v>
      </c>
      <c r="C50" s="233" t="s">
        <v>15</v>
      </c>
      <c r="D50" s="233"/>
      <c r="E50" s="233"/>
      <c r="F50" s="233"/>
      <c r="G50" s="234"/>
      <c r="H50" s="140">
        <f>SUM(H42,H45,H49,)</f>
        <v>2552292</v>
      </c>
      <c r="I50" s="140">
        <f t="shared" ref="I50:Q50" si="14">SUM(I42,I45,I49,)</f>
        <v>1065887</v>
      </c>
      <c r="J50" s="140">
        <f t="shared" si="14"/>
        <v>0</v>
      </c>
      <c r="K50" s="140">
        <f t="shared" si="14"/>
        <v>1486405</v>
      </c>
      <c r="L50" s="140">
        <f t="shared" si="14"/>
        <v>2463500</v>
      </c>
      <c r="M50" s="140">
        <f t="shared" si="14"/>
        <v>965400</v>
      </c>
      <c r="N50" s="140">
        <f t="shared" si="14"/>
        <v>0</v>
      </c>
      <c r="O50" s="140">
        <f t="shared" si="14"/>
        <v>1498100</v>
      </c>
      <c r="P50" s="67">
        <f t="shared" si="14"/>
        <v>2710000</v>
      </c>
      <c r="Q50" s="67">
        <f t="shared" si="14"/>
        <v>2720000</v>
      </c>
      <c r="R50" s="24" t="s">
        <v>22</v>
      </c>
      <c r="S50" s="29" t="s">
        <v>22</v>
      </c>
      <c r="T50" s="17" t="s">
        <v>22</v>
      </c>
      <c r="U50" s="29" t="s">
        <v>22</v>
      </c>
      <c r="V50" s="63"/>
      <c r="Z50" s="33"/>
    </row>
    <row r="51" spans="1:26" s="50" customFormat="1" ht="15.75" customHeight="1" thickBot="1">
      <c r="A51" s="12" t="s">
        <v>18</v>
      </c>
      <c r="B51" s="235" t="s">
        <v>16</v>
      </c>
      <c r="C51" s="236"/>
      <c r="D51" s="236"/>
      <c r="E51" s="236"/>
      <c r="F51" s="236"/>
      <c r="G51" s="236"/>
      <c r="H51" s="39">
        <f t="shared" ref="H51:Q51" si="15">H24+H38+H50</f>
        <v>4066867</v>
      </c>
      <c r="I51" s="39">
        <f t="shared" si="15"/>
        <v>2330695</v>
      </c>
      <c r="J51" s="39">
        <f t="shared" si="15"/>
        <v>133683</v>
      </c>
      <c r="K51" s="39">
        <f t="shared" si="15"/>
        <v>1736172</v>
      </c>
      <c r="L51" s="39">
        <f t="shared" si="15"/>
        <v>4057700</v>
      </c>
      <c r="M51" s="39">
        <f t="shared" si="15"/>
        <v>2082200</v>
      </c>
      <c r="N51" s="39">
        <f t="shared" si="15"/>
        <v>157000</v>
      </c>
      <c r="O51" s="39">
        <f t="shared" si="15"/>
        <v>1971900</v>
      </c>
      <c r="P51" s="39">
        <f t="shared" si="15"/>
        <v>4571600</v>
      </c>
      <c r="Q51" s="39">
        <f t="shared" si="15"/>
        <v>4591600</v>
      </c>
      <c r="R51" s="48" t="s">
        <v>22</v>
      </c>
      <c r="S51" s="49" t="s">
        <v>22</v>
      </c>
      <c r="T51" s="48" t="s">
        <v>22</v>
      </c>
      <c r="U51" s="49" t="s">
        <v>22</v>
      </c>
      <c r="V51" s="65"/>
      <c r="Z51" s="51"/>
    </row>
    <row r="52" spans="1:26" s="50" customFormat="1" ht="15.75" customHeight="1" thickBot="1">
      <c r="A52" s="52" t="s">
        <v>19</v>
      </c>
      <c r="B52" s="259" t="s">
        <v>29</v>
      </c>
      <c r="C52" s="259"/>
      <c r="D52" s="259"/>
      <c r="E52" s="259"/>
      <c r="F52" s="259"/>
      <c r="G52" s="259"/>
      <c r="H52" s="260"/>
      <c r="I52" s="260"/>
      <c r="J52" s="260"/>
      <c r="K52" s="260"/>
      <c r="L52" s="260"/>
      <c r="M52" s="260"/>
      <c r="N52" s="260"/>
      <c r="O52" s="260"/>
      <c r="P52" s="259"/>
      <c r="Q52" s="259"/>
      <c r="R52" s="259"/>
      <c r="S52" s="259"/>
      <c r="T52" s="259"/>
      <c r="U52" s="261"/>
      <c r="V52" s="65"/>
      <c r="Z52" s="51"/>
    </row>
    <row r="53" spans="1:26" s="58" customFormat="1" ht="15" customHeight="1" thickBot="1">
      <c r="A53" s="12" t="s">
        <v>19</v>
      </c>
      <c r="B53" s="14" t="s">
        <v>18</v>
      </c>
      <c r="C53" s="252" t="s">
        <v>49</v>
      </c>
      <c r="D53" s="253"/>
      <c r="E53" s="253"/>
      <c r="F53" s="253"/>
      <c r="G53" s="253"/>
      <c r="H53" s="254"/>
      <c r="I53" s="254"/>
      <c r="J53" s="254"/>
      <c r="K53" s="254"/>
      <c r="L53" s="254"/>
      <c r="M53" s="254"/>
      <c r="N53" s="254"/>
      <c r="O53" s="254"/>
      <c r="P53" s="253"/>
      <c r="Q53" s="253"/>
      <c r="R53" s="255"/>
      <c r="S53" s="253"/>
      <c r="T53" s="253"/>
      <c r="U53" s="256"/>
      <c r="V53" s="53"/>
      <c r="Z53" s="34"/>
    </row>
    <row r="54" spans="1:26" s="58" customFormat="1" ht="14.1" customHeight="1">
      <c r="A54" s="196" t="s">
        <v>19</v>
      </c>
      <c r="B54" s="198" t="s">
        <v>18</v>
      </c>
      <c r="C54" s="205" t="s">
        <v>18</v>
      </c>
      <c r="D54" s="250" t="s">
        <v>57</v>
      </c>
      <c r="E54" s="219" t="s">
        <v>31</v>
      </c>
      <c r="F54" s="211">
        <v>9</v>
      </c>
      <c r="G54" s="13" t="s">
        <v>14</v>
      </c>
      <c r="H54" s="104">
        <v>15396</v>
      </c>
      <c r="I54" s="105">
        <v>15396</v>
      </c>
      <c r="J54" s="105">
        <v>0</v>
      </c>
      <c r="K54" s="138">
        <v>0</v>
      </c>
      <c r="L54" s="104">
        <v>20000</v>
      </c>
      <c r="M54" s="105">
        <v>20000</v>
      </c>
      <c r="N54" s="105">
        <v>0</v>
      </c>
      <c r="O54" s="106">
        <v>0</v>
      </c>
      <c r="P54" s="38">
        <v>35000</v>
      </c>
      <c r="Q54" s="122">
        <v>35000</v>
      </c>
      <c r="R54" s="248" t="s">
        <v>33</v>
      </c>
      <c r="S54" s="216">
        <v>100</v>
      </c>
      <c r="T54" s="218">
        <v>100</v>
      </c>
      <c r="U54" s="218">
        <v>100</v>
      </c>
      <c r="V54" s="53"/>
    </row>
    <row r="55" spans="1:26" s="58" customFormat="1" ht="14.1" customHeight="1">
      <c r="A55" s="196"/>
      <c r="B55" s="198"/>
      <c r="C55" s="205"/>
      <c r="D55" s="250"/>
      <c r="E55" s="219"/>
      <c r="F55" s="211"/>
      <c r="G55" s="13" t="s">
        <v>58</v>
      </c>
      <c r="H55" s="96">
        <v>0</v>
      </c>
      <c r="I55" s="120">
        <v>0</v>
      </c>
      <c r="J55" s="120">
        <v>0</v>
      </c>
      <c r="K55" s="110">
        <v>0</v>
      </c>
      <c r="L55" s="96">
        <v>0</v>
      </c>
      <c r="M55" s="120">
        <v>0</v>
      </c>
      <c r="N55" s="120">
        <v>0</v>
      </c>
      <c r="O55" s="114">
        <v>0</v>
      </c>
      <c r="P55" s="38">
        <v>0</v>
      </c>
      <c r="Q55" s="122">
        <v>0</v>
      </c>
      <c r="R55" s="249"/>
      <c r="S55" s="217"/>
      <c r="T55" s="215"/>
      <c r="U55" s="215"/>
      <c r="V55" s="53"/>
    </row>
    <row r="56" spans="1:26" s="58" customFormat="1">
      <c r="A56" s="232"/>
      <c r="B56" s="247"/>
      <c r="C56" s="257"/>
      <c r="D56" s="251"/>
      <c r="E56" s="209"/>
      <c r="F56" s="258"/>
      <c r="G56" s="9" t="s">
        <v>13</v>
      </c>
      <c r="H56" s="97">
        <f>SUM(H54:H55)</f>
        <v>15396</v>
      </c>
      <c r="I56" s="98">
        <f t="shared" ref="I56:Q56" si="16">SUM(I54:I55)</f>
        <v>15396</v>
      </c>
      <c r="J56" s="98">
        <f t="shared" si="16"/>
        <v>0</v>
      </c>
      <c r="K56" s="124">
        <f t="shared" si="16"/>
        <v>0</v>
      </c>
      <c r="L56" s="97">
        <f t="shared" si="16"/>
        <v>20000</v>
      </c>
      <c r="M56" s="98">
        <f t="shared" si="16"/>
        <v>20000</v>
      </c>
      <c r="N56" s="98">
        <f t="shared" si="16"/>
        <v>0</v>
      </c>
      <c r="O56" s="99">
        <f t="shared" si="16"/>
        <v>0</v>
      </c>
      <c r="P56" s="68">
        <f t="shared" si="16"/>
        <v>35000</v>
      </c>
      <c r="Q56" s="111">
        <f t="shared" si="16"/>
        <v>35000</v>
      </c>
      <c r="R56" s="249"/>
      <c r="S56" s="95"/>
      <c r="T56" s="10"/>
      <c r="U56" s="10"/>
      <c r="V56" s="53"/>
    </row>
    <row r="57" spans="1:26" s="58" customFormat="1" ht="41.45" customHeight="1">
      <c r="A57" s="195" t="s">
        <v>19</v>
      </c>
      <c r="B57" s="197" t="s">
        <v>18</v>
      </c>
      <c r="C57" s="222" t="s">
        <v>19</v>
      </c>
      <c r="D57" s="349" t="s">
        <v>87</v>
      </c>
      <c r="E57" s="350" t="s">
        <v>61</v>
      </c>
      <c r="F57" s="210">
        <v>2</v>
      </c>
      <c r="G57" s="150" t="s">
        <v>14</v>
      </c>
      <c r="H57" s="96">
        <v>0</v>
      </c>
      <c r="I57" s="120">
        <v>0</v>
      </c>
      <c r="J57" s="120">
        <v>0</v>
      </c>
      <c r="K57" s="110">
        <v>0</v>
      </c>
      <c r="L57" s="96">
        <v>15000</v>
      </c>
      <c r="M57" s="120">
        <v>15000</v>
      </c>
      <c r="N57" s="120">
        <v>0</v>
      </c>
      <c r="O57" s="114">
        <v>0</v>
      </c>
      <c r="P57" s="118">
        <v>50000</v>
      </c>
      <c r="Q57" s="117">
        <v>50000</v>
      </c>
      <c r="R57" s="249" t="s">
        <v>70</v>
      </c>
      <c r="S57" s="353">
        <v>100</v>
      </c>
      <c r="T57" s="214">
        <v>100</v>
      </c>
      <c r="U57" s="214">
        <v>100</v>
      </c>
      <c r="V57" s="53"/>
    </row>
    <row r="58" spans="1:26" s="58" customFormat="1" ht="42" customHeight="1">
      <c r="A58" s="220"/>
      <c r="B58" s="221"/>
      <c r="C58" s="223"/>
      <c r="D58" s="349"/>
      <c r="E58" s="351"/>
      <c r="F58" s="238"/>
      <c r="G58" s="150" t="s">
        <v>64</v>
      </c>
      <c r="H58" s="96">
        <v>0</v>
      </c>
      <c r="I58" s="120">
        <v>0</v>
      </c>
      <c r="J58" s="120">
        <v>0</v>
      </c>
      <c r="K58" s="110">
        <v>0</v>
      </c>
      <c r="L58" s="96">
        <v>0</v>
      </c>
      <c r="M58" s="120">
        <v>0</v>
      </c>
      <c r="N58" s="120">
        <v>0</v>
      </c>
      <c r="O58" s="114">
        <v>0</v>
      </c>
      <c r="P58" s="116">
        <v>0</v>
      </c>
      <c r="Q58" s="109">
        <v>0</v>
      </c>
      <c r="R58" s="249"/>
      <c r="S58" s="217"/>
      <c r="T58" s="215"/>
      <c r="U58" s="215"/>
      <c r="V58" s="53"/>
    </row>
    <row r="59" spans="1:26" s="58" customFormat="1" ht="61.15" customHeight="1" thickBot="1">
      <c r="A59" s="196"/>
      <c r="B59" s="198"/>
      <c r="C59" s="224"/>
      <c r="D59" s="349"/>
      <c r="E59" s="352"/>
      <c r="F59" s="211"/>
      <c r="G59" s="94" t="s">
        <v>13</v>
      </c>
      <c r="H59" s="97">
        <v>0</v>
      </c>
      <c r="I59" s="98">
        <v>0</v>
      </c>
      <c r="J59" s="98">
        <v>0</v>
      </c>
      <c r="K59" s="124">
        <v>0</v>
      </c>
      <c r="L59" s="97">
        <v>15000</v>
      </c>
      <c r="M59" s="98">
        <v>15000</v>
      </c>
      <c r="N59" s="98">
        <v>0</v>
      </c>
      <c r="O59" s="99">
        <v>0</v>
      </c>
      <c r="P59" s="125">
        <v>50000</v>
      </c>
      <c r="Q59" s="163">
        <v>50000</v>
      </c>
      <c r="R59" s="249"/>
      <c r="S59" s="76"/>
      <c r="T59" s="75"/>
      <c r="U59" s="75"/>
      <c r="V59" s="53"/>
    </row>
    <row r="60" spans="1:26" s="58" customFormat="1" ht="17.45" customHeight="1">
      <c r="A60" s="232" t="s">
        <v>19</v>
      </c>
      <c r="B60" s="247" t="s">
        <v>18</v>
      </c>
      <c r="C60" s="348" t="s">
        <v>20</v>
      </c>
      <c r="D60" s="250" t="s">
        <v>85</v>
      </c>
      <c r="E60" s="286" t="s">
        <v>61</v>
      </c>
      <c r="F60" s="202">
        <v>2</v>
      </c>
      <c r="G60" s="151" t="s">
        <v>14</v>
      </c>
      <c r="H60" s="96">
        <v>21884</v>
      </c>
      <c r="I60" s="120">
        <v>9542</v>
      </c>
      <c r="J60" s="120">
        <v>0</v>
      </c>
      <c r="K60" s="110">
        <v>12342</v>
      </c>
      <c r="L60" s="96">
        <v>15000</v>
      </c>
      <c r="M60" s="120">
        <v>0</v>
      </c>
      <c r="N60" s="120">
        <v>0</v>
      </c>
      <c r="O60" s="114">
        <v>15000</v>
      </c>
      <c r="P60" s="118">
        <v>60000</v>
      </c>
      <c r="Q60" s="117">
        <v>60000</v>
      </c>
      <c r="R60" s="267" t="s">
        <v>86</v>
      </c>
      <c r="S60" s="216">
        <v>2</v>
      </c>
      <c r="T60" s="218">
        <v>6</v>
      </c>
      <c r="U60" s="218">
        <v>2</v>
      </c>
      <c r="V60" s="53"/>
    </row>
    <row r="61" spans="1:26" s="58" customFormat="1" ht="21" customHeight="1">
      <c r="A61" s="232"/>
      <c r="B61" s="247"/>
      <c r="C61" s="348"/>
      <c r="D61" s="250"/>
      <c r="E61" s="286"/>
      <c r="F61" s="202"/>
      <c r="G61" s="151" t="s">
        <v>64</v>
      </c>
      <c r="H61" s="96">
        <v>0</v>
      </c>
      <c r="I61" s="120">
        <v>0</v>
      </c>
      <c r="J61" s="120">
        <v>0</v>
      </c>
      <c r="K61" s="110">
        <v>0</v>
      </c>
      <c r="L61" s="96">
        <v>0</v>
      </c>
      <c r="M61" s="120">
        <v>0</v>
      </c>
      <c r="N61" s="120">
        <v>0</v>
      </c>
      <c r="O61" s="114">
        <v>0</v>
      </c>
      <c r="P61" s="118">
        <v>0</v>
      </c>
      <c r="Q61" s="117">
        <v>0</v>
      </c>
      <c r="R61" s="267"/>
      <c r="S61" s="356"/>
      <c r="T61" s="264"/>
      <c r="U61" s="264"/>
      <c r="V61" s="53"/>
    </row>
    <row r="62" spans="1:26" s="58" customFormat="1" ht="21" customHeight="1">
      <c r="A62" s="232"/>
      <c r="B62" s="247"/>
      <c r="C62" s="348"/>
      <c r="D62" s="349"/>
      <c r="E62" s="286"/>
      <c r="F62" s="202"/>
      <c r="G62" s="94" t="s">
        <v>13</v>
      </c>
      <c r="H62" s="97">
        <v>21884</v>
      </c>
      <c r="I62" s="98">
        <v>9542</v>
      </c>
      <c r="J62" s="98">
        <v>0</v>
      </c>
      <c r="K62" s="124">
        <v>12342</v>
      </c>
      <c r="L62" s="97">
        <v>15000</v>
      </c>
      <c r="M62" s="98">
        <v>0</v>
      </c>
      <c r="N62" s="98">
        <v>0</v>
      </c>
      <c r="O62" s="99">
        <v>15000</v>
      </c>
      <c r="P62" s="125">
        <v>60000</v>
      </c>
      <c r="Q62" s="163">
        <v>60000</v>
      </c>
      <c r="R62" s="267"/>
      <c r="S62" s="76"/>
      <c r="T62" s="75"/>
      <c r="U62" s="75"/>
      <c r="V62" s="53"/>
    </row>
    <row r="63" spans="1:26" s="74" customFormat="1" ht="22.15" customHeight="1">
      <c r="A63" s="195" t="s">
        <v>19</v>
      </c>
      <c r="B63" s="331" t="s">
        <v>18</v>
      </c>
      <c r="C63" s="334" t="s">
        <v>21</v>
      </c>
      <c r="D63" s="337" t="s">
        <v>80</v>
      </c>
      <c r="E63" s="338"/>
      <c r="F63" s="339">
        <v>2</v>
      </c>
      <c r="G63" s="84" t="s">
        <v>39</v>
      </c>
      <c r="H63" s="136">
        <v>2851</v>
      </c>
      <c r="I63" s="131">
        <v>2851</v>
      </c>
      <c r="J63" s="131">
        <v>0</v>
      </c>
      <c r="K63" s="133">
        <v>0</v>
      </c>
      <c r="L63" s="136">
        <v>9200</v>
      </c>
      <c r="M63" s="131">
        <v>9200</v>
      </c>
      <c r="N63" s="131">
        <v>0</v>
      </c>
      <c r="O63" s="153">
        <v>0</v>
      </c>
      <c r="P63" s="134">
        <v>6100</v>
      </c>
      <c r="Q63" s="79">
        <v>3300</v>
      </c>
      <c r="R63" s="342" t="s">
        <v>81</v>
      </c>
      <c r="S63" s="135">
        <v>800</v>
      </c>
      <c r="T63" s="83">
        <v>500</v>
      </c>
      <c r="U63" s="83">
        <v>100</v>
      </c>
      <c r="V63" s="77"/>
    </row>
    <row r="64" spans="1:26" s="74" customFormat="1" ht="18" customHeight="1">
      <c r="A64" s="220"/>
      <c r="B64" s="332"/>
      <c r="C64" s="335"/>
      <c r="D64" s="337"/>
      <c r="E64" s="338"/>
      <c r="F64" s="340"/>
      <c r="G64" s="84" t="s">
        <v>14</v>
      </c>
      <c r="H64" s="136">
        <v>0</v>
      </c>
      <c r="I64" s="131">
        <v>0</v>
      </c>
      <c r="J64" s="131">
        <v>0</v>
      </c>
      <c r="K64" s="133">
        <v>0</v>
      </c>
      <c r="L64" s="136">
        <v>0</v>
      </c>
      <c r="M64" s="131">
        <v>0</v>
      </c>
      <c r="N64" s="131">
        <v>0</v>
      </c>
      <c r="O64" s="153">
        <v>0</v>
      </c>
      <c r="P64" s="134">
        <v>0</v>
      </c>
      <c r="Q64" s="86">
        <v>0</v>
      </c>
      <c r="R64" s="342"/>
      <c r="S64" s="134"/>
      <c r="T64" s="85"/>
      <c r="U64" s="87"/>
      <c r="V64" s="77"/>
    </row>
    <row r="65" spans="1:22" s="74" customFormat="1" ht="16.899999999999999" customHeight="1">
      <c r="A65" s="196"/>
      <c r="B65" s="333"/>
      <c r="C65" s="336"/>
      <c r="D65" s="337"/>
      <c r="E65" s="338"/>
      <c r="F65" s="341"/>
      <c r="G65" s="82" t="s">
        <v>13</v>
      </c>
      <c r="H65" s="154">
        <v>2851</v>
      </c>
      <c r="I65" s="129">
        <v>2851</v>
      </c>
      <c r="J65" s="129">
        <v>0</v>
      </c>
      <c r="K65" s="159">
        <v>0</v>
      </c>
      <c r="L65" s="154">
        <v>9200</v>
      </c>
      <c r="M65" s="129">
        <v>9200</v>
      </c>
      <c r="N65" s="129">
        <v>0</v>
      </c>
      <c r="O65" s="155">
        <v>0</v>
      </c>
      <c r="P65" s="161">
        <v>6100</v>
      </c>
      <c r="Q65" s="81">
        <v>3300</v>
      </c>
      <c r="R65" s="342"/>
      <c r="S65" s="164"/>
      <c r="T65" s="88"/>
      <c r="U65" s="88"/>
      <c r="V65" s="77"/>
    </row>
    <row r="66" spans="1:22" s="78" customFormat="1" ht="18" customHeight="1">
      <c r="A66" s="232" t="s">
        <v>19</v>
      </c>
      <c r="B66" s="343" t="s">
        <v>18</v>
      </c>
      <c r="C66" s="344" t="s">
        <v>88</v>
      </c>
      <c r="D66" s="345" t="s">
        <v>82</v>
      </c>
      <c r="E66" s="338"/>
      <c r="F66" s="346">
        <v>2</v>
      </c>
      <c r="G66" s="92" t="s">
        <v>39</v>
      </c>
      <c r="H66" s="136">
        <v>574</v>
      </c>
      <c r="I66" s="131">
        <v>574</v>
      </c>
      <c r="J66" s="131">
        <v>0</v>
      </c>
      <c r="K66" s="133">
        <v>0</v>
      </c>
      <c r="L66" s="136">
        <v>1000</v>
      </c>
      <c r="M66" s="131">
        <v>1000</v>
      </c>
      <c r="N66" s="131">
        <v>0</v>
      </c>
      <c r="O66" s="153">
        <v>0</v>
      </c>
      <c r="P66" s="135">
        <v>1000</v>
      </c>
      <c r="Q66" s="132">
        <v>1000</v>
      </c>
      <c r="R66" s="342" t="s">
        <v>81</v>
      </c>
      <c r="S66" s="135">
        <v>20</v>
      </c>
      <c r="T66" s="91">
        <v>20</v>
      </c>
      <c r="U66" s="91">
        <v>20</v>
      </c>
      <c r="V66" s="80"/>
    </row>
    <row r="67" spans="1:22" s="74" customFormat="1" ht="26.45" customHeight="1" thickBot="1">
      <c r="A67" s="232"/>
      <c r="B67" s="343"/>
      <c r="C67" s="344"/>
      <c r="D67" s="345"/>
      <c r="E67" s="338"/>
      <c r="F67" s="346"/>
      <c r="G67" s="90" t="s">
        <v>13</v>
      </c>
      <c r="H67" s="156">
        <v>574</v>
      </c>
      <c r="I67" s="157">
        <v>574</v>
      </c>
      <c r="J67" s="157">
        <v>0</v>
      </c>
      <c r="K67" s="160">
        <v>0</v>
      </c>
      <c r="L67" s="156">
        <v>1000</v>
      </c>
      <c r="M67" s="157">
        <v>1000</v>
      </c>
      <c r="N67" s="157">
        <v>0</v>
      </c>
      <c r="O67" s="158">
        <v>0</v>
      </c>
      <c r="P67" s="162">
        <v>1000</v>
      </c>
      <c r="Q67" s="130">
        <v>1000</v>
      </c>
      <c r="R67" s="347"/>
      <c r="S67" s="164"/>
      <c r="T67" s="93"/>
      <c r="U67" s="93"/>
      <c r="V67" s="77"/>
    </row>
    <row r="68" spans="1:22" s="4" customFormat="1" ht="14.25" customHeight="1" thickBot="1">
      <c r="A68" s="12" t="s">
        <v>19</v>
      </c>
      <c r="B68" s="14" t="s">
        <v>18</v>
      </c>
      <c r="C68" s="233" t="s">
        <v>15</v>
      </c>
      <c r="D68" s="233"/>
      <c r="E68" s="233"/>
      <c r="F68" s="233"/>
      <c r="G68" s="234"/>
      <c r="H68" s="152">
        <f>SUM(H67,H65,H62,H59,H56)</f>
        <v>40705</v>
      </c>
      <c r="I68" s="152">
        <f t="shared" ref="I68:Q68" si="17">SUM(I67,I65,I62,I59,I56)</f>
        <v>28363</v>
      </c>
      <c r="J68" s="152">
        <f t="shared" si="17"/>
        <v>0</v>
      </c>
      <c r="K68" s="152">
        <f t="shared" si="17"/>
        <v>12342</v>
      </c>
      <c r="L68" s="152">
        <f t="shared" si="17"/>
        <v>60200</v>
      </c>
      <c r="M68" s="152">
        <f t="shared" si="17"/>
        <v>45200</v>
      </c>
      <c r="N68" s="152">
        <f t="shared" si="17"/>
        <v>0</v>
      </c>
      <c r="O68" s="152">
        <f t="shared" si="17"/>
        <v>15000</v>
      </c>
      <c r="P68" s="89">
        <f t="shared" si="17"/>
        <v>152100</v>
      </c>
      <c r="Q68" s="89">
        <f t="shared" si="17"/>
        <v>149300</v>
      </c>
      <c r="R68" s="165" t="s">
        <v>22</v>
      </c>
      <c r="S68" s="54" t="s">
        <v>22</v>
      </c>
      <c r="T68" s="54" t="s">
        <v>22</v>
      </c>
      <c r="U68" s="54" t="s">
        <v>22</v>
      </c>
      <c r="V68" s="63"/>
    </row>
    <row r="69" spans="1:22" s="58" customFormat="1" ht="13.5" customHeight="1" thickBot="1">
      <c r="A69" s="12" t="s">
        <v>19</v>
      </c>
      <c r="B69" s="240" t="s">
        <v>16</v>
      </c>
      <c r="C69" s="241"/>
      <c r="D69" s="241"/>
      <c r="E69" s="241"/>
      <c r="F69" s="241"/>
      <c r="G69" s="242"/>
      <c r="H69" s="39">
        <f>SUM(H68)</f>
        <v>40705</v>
      </c>
      <c r="I69" s="39">
        <f t="shared" ref="I69:Q69" si="18">SUM(I68)</f>
        <v>28363</v>
      </c>
      <c r="J69" s="39">
        <f t="shared" si="18"/>
        <v>0</v>
      </c>
      <c r="K69" s="39">
        <f t="shared" si="18"/>
        <v>12342</v>
      </c>
      <c r="L69" s="39">
        <f t="shared" si="18"/>
        <v>60200</v>
      </c>
      <c r="M69" s="39">
        <f t="shared" si="18"/>
        <v>45200</v>
      </c>
      <c r="N69" s="39">
        <f t="shared" si="18"/>
        <v>0</v>
      </c>
      <c r="O69" s="39">
        <f t="shared" si="18"/>
        <v>15000</v>
      </c>
      <c r="P69" s="39">
        <f t="shared" si="18"/>
        <v>152100</v>
      </c>
      <c r="Q69" s="39">
        <f t="shared" si="18"/>
        <v>149300</v>
      </c>
      <c r="R69" s="56" t="s">
        <v>22</v>
      </c>
      <c r="S69" s="57" t="s">
        <v>22</v>
      </c>
      <c r="T69" s="56" t="s">
        <v>22</v>
      </c>
      <c r="U69" s="57" t="s">
        <v>22</v>
      </c>
      <c r="V69" s="53"/>
    </row>
    <row r="70" spans="1:22" s="58" customFormat="1" ht="13.5" customHeight="1" thickBot="1">
      <c r="A70" s="229" t="s">
        <v>17</v>
      </c>
      <c r="B70" s="230"/>
      <c r="C70" s="230"/>
      <c r="D70" s="230"/>
      <c r="E70" s="230"/>
      <c r="F70" s="230"/>
      <c r="G70" s="231"/>
      <c r="H70" s="69">
        <f t="shared" ref="H70:Q70" si="19">H51+H69</f>
        <v>4107572</v>
      </c>
      <c r="I70" s="69">
        <f t="shared" si="19"/>
        <v>2359058</v>
      </c>
      <c r="J70" s="69">
        <f t="shared" si="19"/>
        <v>133683</v>
      </c>
      <c r="K70" s="69">
        <f t="shared" si="19"/>
        <v>1748514</v>
      </c>
      <c r="L70" s="69">
        <f t="shared" si="19"/>
        <v>4117900</v>
      </c>
      <c r="M70" s="69">
        <f t="shared" si="19"/>
        <v>2127400</v>
      </c>
      <c r="N70" s="69">
        <f t="shared" si="19"/>
        <v>157000</v>
      </c>
      <c r="O70" s="69">
        <f t="shared" si="19"/>
        <v>1986900</v>
      </c>
      <c r="P70" s="69">
        <f t="shared" si="19"/>
        <v>4723700</v>
      </c>
      <c r="Q70" s="69">
        <f t="shared" si="19"/>
        <v>4740900</v>
      </c>
      <c r="R70" s="30" t="s">
        <v>22</v>
      </c>
      <c r="S70" s="62" t="s">
        <v>22</v>
      </c>
      <c r="T70" s="30" t="s">
        <v>22</v>
      </c>
      <c r="U70" s="62" t="s">
        <v>22</v>
      </c>
      <c r="V70" s="53"/>
    </row>
    <row r="71" spans="1:22">
      <c r="A71" s="1"/>
      <c r="B71" s="1"/>
      <c r="C71" s="2"/>
      <c r="D71" s="2"/>
      <c r="E71" s="2"/>
      <c r="F71" s="2"/>
      <c r="G71" s="2"/>
      <c r="H71" s="1"/>
      <c r="I71" s="1"/>
      <c r="J71" s="1"/>
      <c r="K71" s="1"/>
      <c r="L71" s="1"/>
      <c r="M71" s="1"/>
      <c r="N71" s="1"/>
      <c r="O71" s="1"/>
      <c r="P71" s="2"/>
      <c r="Q71" s="2"/>
      <c r="R71" s="6"/>
      <c r="S71" s="1"/>
      <c r="T71" s="1"/>
      <c r="U71" s="1"/>
    </row>
    <row r="72" spans="1:22">
      <c r="A72" s="5"/>
      <c r="B72" s="5"/>
      <c r="C72" s="5"/>
      <c r="D72" s="5"/>
      <c r="E72" s="5"/>
      <c r="F72" s="5"/>
      <c r="G72" s="5"/>
      <c r="H72" s="7"/>
      <c r="I72" s="7"/>
      <c r="J72" s="7"/>
      <c r="K72" s="7"/>
      <c r="L72" s="7"/>
      <c r="M72" s="7"/>
      <c r="N72" s="7"/>
      <c r="O72" s="7"/>
      <c r="P72" s="7"/>
      <c r="Q72" s="7"/>
      <c r="R72" s="8"/>
      <c r="S72" s="5"/>
      <c r="T72" s="5"/>
      <c r="U72" s="5"/>
    </row>
    <row r="77" spans="1:22">
      <c r="O77" s="5"/>
    </row>
  </sheetData>
  <mergeCells count="188">
    <mergeCell ref="C60:C62"/>
    <mergeCell ref="D57:D59"/>
    <mergeCell ref="E57:E59"/>
    <mergeCell ref="F57:F59"/>
    <mergeCell ref="S57:S58"/>
    <mergeCell ref="T57:T58"/>
    <mergeCell ref="A40:A42"/>
    <mergeCell ref="A43:A45"/>
    <mergeCell ref="B43:B45"/>
    <mergeCell ref="T43:T44"/>
    <mergeCell ref="D60:D62"/>
    <mergeCell ref="E60:E62"/>
    <mergeCell ref="F60:F62"/>
    <mergeCell ref="R60:R62"/>
    <mergeCell ref="S60:S61"/>
    <mergeCell ref="T60:T61"/>
    <mergeCell ref="R43:R45"/>
    <mergeCell ref="F43:F45"/>
    <mergeCell ref="A63:A65"/>
    <mergeCell ref="B63:B65"/>
    <mergeCell ref="C63:C65"/>
    <mergeCell ref="D63:D65"/>
    <mergeCell ref="E63:E65"/>
    <mergeCell ref="F63:F65"/>
    <mergeCell ref="R63:R65"/>
    <mergeCell ref="A66:A67"/>
    <mergeCell ref="B66:B67"/>
    <mergeCell ref="C66:C67"/>
    <mergeCell ref="D66:D67"/>
    <mergeCell ref="E66:E67"/>
    <mergeCell ref="F66:F67"/>
    <mergeCell ref="R66:R67"/>
    <mergeCell ref="S31:S32"/>
    <mergeCell ref="T31:T32"/>
    <mergeCell ref="U31:U32"/>
    <mergeCell ref="R31:R33"/>
    <mergeCell ref="D29:D30"/>
    <mergeCell ref="B40:B42"/>
    <mergeCell ref="E40:E42"/>
    <mergeCell ref="C38:G38"/>
    <mergeCell ref="D40:D42"/>
    <mergeCell ref="F40:F42"/>
    <mergeCell ref="B31:B33"/>
    <mergeCell ref="C31:C33"/>
    <mergeCell ref="D31:D33"/>
    <mergeCell ref="E31:E33"/>
    <mergeCell ref="F31:F33"/>
    <mergeCell ref="B13:U13"/>
    <mergeCell ref="T15:T16"/>
    <mergeCell ref="A26:A28"/>
    <mergeCell ref="S43:S44"/>
    <mergeCell ref="C25:U25"/>
    <mergeCell ref="C29:C30"/>
    <mergeCell ref="R29:R30"/>
    <mergeCell ref="E29:E30"/>
    <mergeCell ref="C26:C28"/>
    <mergeCell ref="D26:D28"/>
    <mergeCell ref="F29:F30"/>
    <mergeCell ref="U26:U27"/>
    <mergeCell ref="T26:T27"/>
    <mergeCell ref="S26:S27"/>
    <mergeCell ref="E26:E28"/>
    <mergeCell ref="R26:R28"/>
    <mergeCell ref="F26:F28"/>
    <mergeCell ref="C39:U39"/>
    <mergeCell ref="C43:C45"/>
    <mergeCell ref="D43:D45"/>
    <mergeCell ref="B26:B28"/>
    <mergeCell ref="B29:B30"/>
    <mergeCell ref="R40:R42"/>
    <mergeCell ref="C40:C42"/>
    <mergeCell ref="A29:A30"/>
    <mergeCell ref="A31:A33"/>
    <mergeCell ref="A2:U2"/>
    <mergeCell ref="A5:U5"/>
    <mergeCell ref="A3:U3"/>
    <mergeCell ref="A6:U6"/>
    <mergeCell ref="A4:U4"/>
    <mergeCell ref="L9:L10"/>
    <mergeCell ref="M9:N9"/>
    <mergeCell ref="Q8:Q10"/>
    <mergeCell ref="A8:A10"/>
    <mergeCell ref="B8:B10"/>
    <mergeCell ref="A7:U7"/>
    <mergeCell ref="R8:U8"/>
    <mergeCell ref="G8:G10"/>
    <mergeCell ref="F8:F10"/>
    <mergeCell ref="R9:R10"/>
    <mergeCell ref="S9:U9"/>
    <mergeCell ref="L8:O8"/>
    <mergeCell ref="H8:K8"/>
    <mergeCell ref="E8:E10"/>
    <mergeCell ref="H9:H10"/>
    <mergeCell ref="P8:P10"/>
    <mergeCell ref="S15:S16"/>
    <mergeCell ref="R1:U1"/>
    <mergeCell ref="D15:D17"/>
    <mergeCell ref="R15:R17"/>
    <mergeCell ref="E15:E17"/>
    <mergeCell ref="F15:F17"/>
    <mergeCell ref="B15:B17"/>
    <mergeCell ref="A15:A17"/>
    <mergeCell ref="A21:A23"/>
    <mergeCell ref="B21:B23"/>
    <mergeCell ref="C15:C17"/>
    <mergeCell ref="C18:C20"/>
    <mergeCell ref="C21:C23"/>
    <mergeCell ref="B18:B20"/>
    <mergeCell ref="A18:A20"/>
    <mergeCell ref="A11:U11"/>
    <mergeCell ref="A12:U12"/>
    <mergeCell ref="C8:C10"/>
    <mergeCell ref="O9:O10"/>
    <mergeCell ref="I9:J9"/>
    <mergeCell ref="D8:D10"/>
    <mergeCell ref="K9:K10"/>
    <mergeCell ref="E21:E23"/>
    <mergeCell ref="C14:U14"/>
    <mergeCell ref="U15:U16"/>
    <mergeCell ref="U18:U19"/>
    <mergeCell ref="T18:T19"/>
    <mergeCell ref="S18:S19"/>
    <mergeCell ref="C24:G24"/>
    <mergeCell ref="R18:R20"/>
    <mergeCell ref="F18:F20"/>
    <mergeCell ref="E18:E20"/>
    <mergeCell ref="D21:D23"/>
    <mergeCell ref="D18:D20"/>
    <mergeCell ref="F21:F23"/>
    <mergeCell ref="U21:U22"/>
    <mergeCell ref="T21:T22"/>
    <mergeCell ref="S21:S22"/>
    <mergeCell ref="R21:R23"/>
    <mergeCell ref="A70:G70"/>
    <mergeCell ref="A54:A56"/>
    <mergeCell ref="C68:G68"/>
    <mergeCell ref="B51:G51"/>
    <mergeCell ref="B48:B49"/>
    <mergeCell ref="E48:E49"/>
    <mergeCell ref="F48:F49"/>
    <mergeCell ref="B69:G69"/>
    <mergeCell ref="R48:R49"/>
    <mergeCell ref="C48:C49"/>
    <mergeCell ref="B54:B56"/>
    <mergeCell ref="A48:A49"/>
    <mergeCell ref="R54:R56"/>
    <mergeCell ref="D54:D56"/>
    <mergeCell ref="C53:U53"/>
    <mergeCell ref="C54:C56"/>
    <mergeCell ref="F54:F56"/>
    <mergeCell ref="B52:U52"/>
    <mergeCell ref="C50:G50"/>
    <mergeCell ref="D48:D49"/>
    <mergeCell ref="A60:A62"/>
    <mergeCell ref="B60:B62"/>
    <mergeCell ref="U60:U61"/>
    <mergeCell ref="R57:R59"/>
    <mergeCell ref="U43:U44"/>
    <mergeCell ref="E43:E45"/>
    <mergeCell ref="S54:S55"/>
    <mergeCell ref="T54:T55"/>
    <mergeCell ref="E54:E56"/>
    <mergeCell ref="U54:U55"/>
    <mergeCell ref="A57:A59"/>
    <mergeCell ref="B57:B59"/>
    <mergeCell ref="C57:C59"/>
    <mergeCell ref="A46:A47"/>
    <mergeCell ref="B46:B47"/>
    <mergeCell ref="C46:C47"/>
    <mergeCell ref="D46:D47"/>
    <mergeCell ref="E46:E47"/>
    <mergeCell ref="F46:F47"/>
    <mergeCell ref="R46:R47"/>
    <mergeCell ref="U57:U58"/>
    <mergeCell ref="A34:A35"/>
    <mergeCell ref="B34:B35"/>
    <mergeCell ref="C34:C35"/>
    <mergeCell ref="D34:D35"/>
    <mergeCell ref="E34:E35"/>
    <mergeCell ref="F34:F35"/>
    <mergeCell ref="R34:R35"/>
    <mergeCell ref="A36:A37"/>
    <mergeCell ref="B36:B37"/>
    <mergeCell ref="C36:C37"/>
    <mergeCell ref="D36:D37"/>
    <mergeCell ref="E36:E37"/>
    <mergeCell ref="F36:F37"/>
    <mergeCell ref="R36:R37"/>
  </mergeCells>
  <phoneticPr fontId="0" type="noConversion"/>
  <conditionalFormatting sqref="A3:U3 A4:XFD4 A6:U6">
    <cfRule type="cellIs" dxfId="0" priority="1" stopIfTrue="1" operator="equal">
      <formula>0</formula>
    </cfRule>
  </conditionalFormatting>
  <printOptions horizontalCentered="1"/>
  <pageMargins left="0.39370078740157483" right="0.39370078740157483" top="0.98425196850393704" bottom="0.39370078740157483" header="0.59055118110236227" footer="0.51181102362204722"/>
  <pageSetup paperSize="9" scale="80" orientation="landscape" r:id="rId1"/>
  <headerFooter alignWithMargins="0">
    <oddHeader>&amp;C&amp;P</oddHeader>
  </headerFooter>
  <rowBreaks count="1" manualBreakCount="1">
    <brk id="2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Lapas1</vt:lpstr>
      <vt:lpstr>Lapas1!Print_Area</vt:lpstr>
      <vt:lpstr>Lapas1!Print_Titles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2021-01-29T09:55:19Z</cp:lastPrinted>
  <dcterms:created xsi:type="dcterms:W3CDTF">1996-10-14T23:33:28Z</dcterms:created>
  <dcterms:modified xsi:type="dcterms:W3CDTF">2021-01-29T09:56:04Z</dcterms:modified>
</cp:coreProperties>
</file>