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1" activeTab="3"/>
  </bookViews>
  <sheets>
    <sheet name="1 pr.pajamos" sheetId="22" r:id="rId1"/>
    <sheet name="2 pr. asignav. valdytojus" sheetId="6" r:id="rId2"/>
    <sheet name="3 pr. asignav. valdyt.šaltinia" sheetId="34" r:id="rId3"/>
    <sheet name="4 pr. bendros išlaidos" sheetId="15" r:id="rId4"/>
    <sheet name="2020 m. nepanaud.lėšų pask." sheetId="33" r:id="rId5"/>
  </sheets>
  <calcPr calcId="125725"/>
</workbook>
</file>

<file path=xl/calcChain.xml><?xml version="1.0" encoding="utf-8"?>
<calcChain xmlns="http://schemas.openxmlformats.org/spreadsheetml/2006/main">
  <c r="D35" i="15"/>
  <c r="D29"/>
  <c r="E29"/>
  <c r="C48" i="34"/>
  <c r="C47" i="6"/>
  <c r="D25" i="15"/>
  <c r="D16"/>
  <c r="G47" i="34"/>
  <c r="C47"/>
  <c r="C49"/>
  <c r="G35"/>
  <c r="C35"/>
  <c r="G34"/>
  <c r="C34"/>
  <c r="C46" i="6"/>
  <c r="C34"/>
  <c r="C33"/>
  <c r="C27" i="22"/>
  <c r="C24"/>
  <c r="C46"/>
  <c r="E34" i="15"/>
  <c r="E49" i="34"/>
  <c r="F49"/>
  <c r="G49"/>
  <c r="H49"/>
  <c r="I49"/>
  <c r="F19" i="15"/>
  <c r="F13"/>
  <c r="F24"/>
  <c r="F49"/>
  <c r="G49"/>
  <c r="D49"/>
  <c r="F40"/>
  <c r="G40"/>
  <c r="F36"/>
  <c r="F44"/>
  <c r="G36"/>
  <c r="F33"/>
  <c r="G33"/>
  <c r="F28"/>
  <c r="G28"/>
  <c r="G24"/>
  <c r="G19"/>
  <c r="G13"/>
  <c r="E23"/>
  <c r="E17"/>
  <c r="D33"/>
  <c r="D29" i="6"/>
  <c r="C43" i="22"/>
  <c r="C40"/>
  <c r="C29"/>
  <c r="C36"/>
  <c r="C32"/>
  <c r="C20"/>
  <c r="C14"/>
  <c r="C12"/>
  <c r="C11"/>
  <c r="D13" i="15"/>
  <c r="D20" i="6"/>
  <c r="E35" i="15"/>
  <c r="E33"/>
  <c r="E43"/>
  <c r="E37"/>
  <c r="D24"/>
  <c r="E20"/>
  <c r="E19"/>
  <c r="G51"/>
  <c r="D40"/>
  <c r="C48" i="6"/>
  <c r="D14"/>
  <c r="C12" i="33"/>
  <c r="E15" i="15"/>
  <c r="E48"/>
  <c r="E16"/>
  <c r="E18"/>
  <c r="E52"/>
  <c r="E21"/>
  <c r="E22"/>
  <c r="E49"/>
  <c r="E25"/>
  <c r="E24"/>
  <c r="E27"/>
  <c r="E51"/>
  <c r="E30"/>
  <c r="E31"/>
  <c r="E32"/>
  <c r="D36"/>
  <c r="E38"/>
  <c r="E39"/>
  <c r="E36"/>
  <c r="E41"/>
  <c r="E40"/>
  <c r="F50"/>
  <c r="F47"/>
  <c r="D48"/>
  <c r="F48"/>
  <c r="G48"/>
  <c r="G50"/>
  <c r="F51"/>
  <c r="D52"/>
  <c r="F52"/>
  <c r="G52"/>
  <c r="D15" i="6"/>
  <c r="D16"/>
  <c r="D17"/>
  <c r="D18"/>
  <c r="D19"/>
  <c r="D21"/>
  <c r="D22"/>
  <c r="D23"/>
  <c r="D24"/>
  <c r="D25"/>
  <c r="D26"/>
  <c r="D27"/>
  <c r="D28"/>
  <c r="D30"/>
  <c r="D31"/>
  <c r="D32"/>
  <c r="D33"/>
  <c r="D48"/>
  <c r="D34"/>
  <c r="D35"/>
  <c r="D36"/>
  <c r="D37"/>
  <c r="D38"/>
  <c r="D39"/>
  <c r="D40"/>
  <c r="D41"/>
  <c r="D42"/>
  <c r="D43"/>
  <c r="D44"/>
  <c r="D45"/>
  <c r="E48"/>
  <c r="F48"/>
  <c r="G44" i="15"/>
  <c r="D19"/>
  <c r="E42"/>
  <c r="D50"/>
  <c r="D51"/>
  <c r="F53"/>
  <c r="G47"/>
  <c r="G53"/>
  <c r="E26"/>
  <c r="E14"/>
  <c r="D13" i="6"/>
  <c r="E50" i="15"/>
  <c r="D49" i="34"/>
  <c r="E13" i="15"/>
  <c r="E28"/>
  <c r="E44"/>
  <c r="E47"/>
  <c r="E53"/>
  <c r="D28"/>
  <c r="D44"/>
  <c r="D47"/>
  <c r="D53"/>
</calcChain>
</file>

<file path=xl/sharedStrings.xml><?xml version="1.0" encoding="utf-8"?>
<sst xmlns="http://schemas.openxmlformats.org/spreadsheetml/2006/main" count="367" uniqueCount="203">
  <si>
    <t>Eil.Nr.</t>
  </si>
  <si>
    <t>Programos Nr.</t>
  </si>
  <si>
    <t>Iš viso</t>
  </si>
  <si>
    <t>Iš jų:</t>
  </si>
  <si>
    <t>2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</si>
  <si>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</si>
  <si>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</si>
  <si>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</si>
  <si>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</si>
  <si>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</si>
  <si>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</si>
  <si>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</si>
  <si>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</si>
  <si>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</si>
  <si>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</si>
  <si>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administracija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</si>
  <si>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</si>
  <si>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</si>
  <si>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</si>
  <si>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</si>
  <si>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</si>
  <si>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</si>
  <si>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</si>
  <si>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</si>
  <si>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</si>
  <si>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</si>
  <si>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</si>
  <si>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rajono savivaldybės administracija:</t>
  </si>
  <si>
    <t>Prienų kultūros ir laisvalaikio centras</t>
  </si>
  <si>
    <t>06</t>
  </si>
  <si>
    <t>07</t>
  </si>
  <si>
    <t>Investicijų programa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</si>
  <si>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</si>
  <si>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</si>
  <si>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</si>
  <si>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</si>
  <si>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</si>
  <si>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</si>
  <si>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</si>
  <si>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</si>
  <si>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</si>
  <si>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</si>
  <si>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</si>
  <si>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</si>
  <si>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</si>
  <si>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</si>
  <si>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</si>
  <si>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</si>
  <si>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</si>
  <si>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</si>
  <si>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</si>
  <si>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</si>
  <si>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</si>
  <si>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</si>
  <si>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</si>
  <si>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</si>
  <si>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</si>
  <si>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</si>
  <si>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</si>
  <si>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</si>
  <si>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</si>
  <si>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</si>
  <si>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</si>
  <si>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</si>
  <si>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</si>
  <si>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</si>
  <si>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</si>
  <si>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</si>
  <si>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</si>
  <si>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</si>
  <si>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</si>
  <si>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</si>
  <si>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</si>
  <si>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</si>
  <si>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3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</si>
  <si>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</si>
  <si>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</si>
  <si>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</si>
  <si>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</si>
  <si>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</si>
  <si>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</si>
  <si>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</si>
  <si>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</si>
  <si>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</si>
  <si>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</si>
  <si>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</si>
  <si>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</si>
  <si>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</si>
  <si>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</si>
  <si>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</si>
  <si>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</si>
  <si>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</si>
  <si>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</si>
  <si>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</si>
  <si>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</si>
  <si>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</si>
  <si>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</si>
  <si>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</si>
  <si>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</si>
  <si>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</si>
  <si>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</si>
  <si>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</si>
  <si>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</si>
  <si>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</si>
  <si>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</si>
  <si>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</si>
  <si>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</si>
  <si>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</si>
  <si>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</si>
  <si>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</si>
  <si>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</si>
  <si>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</si>
  <si>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</si>
  <si>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</si>
  <si>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</si>
  <si>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</si>
  <si>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</si>
  <si>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</si>
  <si>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</si>
  <si>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</si>
  <si>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</si>
  <si>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</si>
  <si>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</si>
  <si>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</si>
  <si>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</si>
  <si>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</si>
  <si>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</si>
  <si>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</si>
  <si>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</si>
  <si>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</si>
  <si>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</si>
  <si>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</si>
  <si>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</si>
  <si>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</si>
  <si>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</si>
  <si>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</si>
  <si>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</si>
  <si>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Pakuonio pagrindinė mokykla</t>
  </si>
  <si>
    <t>Prienų r. Skriaudžių pagrindinė mokykla</t>
  </si>
  <si>
    <t>Prienų r. Jiezno muzikos mokykla</t>
  </si>
  <si>
    <t>Prienų r. Balbieriškio pagrindinė mokykla</t>
  </si>
  <si>
    <t>V.</t>
  </si>
  <si>
    <t>Prienų r. Stakliškių gimnazija</t>
  </si>
  <si>
    <t>Prienų ,,Ąžuolo“ progimnazija</t>
  </si>
  <si>
    <t>Prienų r. Šilavoto pagrindinė mokykla</t>
  </si>
  <si>
    <t>(eurais)</t>
  </si>
  <si>
    <t>Kitos tikslinės dotacijos</t>
  </si>
  <si>
    <t>Europos Sąjungos finansinė parama</t>
  </si>
  <si>
    <t xml:space="preserve">Pajamos </t>
  </si>
  <si>
    <t>1 priedas</t>
  </si>
  <si>
    <t>Palūkanos už depozitus</t>
  </si>
  <si>
    <t>4.1.</t>
  </si>
  <si>
    <t>________________________</t>
  </si>
  <si>
    <t>2 priedas</t>
  </si>
  <si>
    <t>4 priedas</t>
  </si>
  <si>
    <t>Prienų švietimo pagalbos tarnyba</t>
  </si>
  <si>
    <t>biudžetinių įstaigų pajamos už prekes ir paslaugas</t>
  </si>
  <si>
    <t>Prienų r. Jiezno paramos šeimai centras</t>
  </si>
  <si>
    <t>EUROPOS SĄJUNGOS FONDŲ LĖŠOS</t>
  </si>
  <si>
    <t>Mokymo lėšos</t>
  </si>
  <si>
    <t>Praėjusių metų nepanaudota pajamų dalis</t>
  </si>
  <si>
    <t>Iš viso asignavimų pagal šaltinius</t>
  </si>
  <si>
    <t>4.2.</t>
  </si>
  <si>
    <t>4.3.</t>
  </si>
  <si>
    <t>5.1.</t>
  </si>
  <si>
    <t>7.1.</t>
  </si>
  <si>
    <t>7.2.</t>
  </si>
  <si>
    <t>Kultūros, sporto, jaunimo ir bendruomenės veiklos aktyvinimo programa</t>
  </si>
  <si>
    <t>Įstaigos pavadinimas</t>
  </si>
  <si>
    <t>Nepanaudotos biudžeto lėšos</t>
  </si>
  <si>
    <t>Panaudojimo paskirtis</t>
  </si>
  <si>
    <t>įsiskolinimui dengti</t>
  </si>
  <si>
    <t>2021 m. sausio 28 d.</t>
  </si>
  <si>
    <t>PRIENŲ RAJONO SAVIVALDYBĖS 2021 METŲ BIUDŽETO PAJAMŲ PLANAS</t>
  </si>
  <si>
    <t>žemės mokestis, iš jų:</t>
  </si>
  <si>
    <t>SPECIALI TIKSLINĖ DOTACIJA, IŠ JOS:</t>
  </si>
  <si>
    <t>mokinio krepšeliui finansuoti</t>
  </si>
  <si>
    <t>Dividendai ir kitos pelno įmokos</t>
  </si>
  <si>
    <t>Nuomo pajamos:</t>
  </si>
  <si>
    <t xml:space="preserve">PRIENŲ RAJONO SAVIVALDYBĖS 2021 METŲ BIUDŽETO IŠLAIDOS                                                                                                                PAGAL  PROGRAMAS IR FINANSAVIMO ŠALTINIUS </t>
  </si>
  <si>
    <t xml:space="preserve">PRIENŲ RAJONO SAVIVALDYBĖS 2020 METŲ NEPANAUDOTŲ BIUDŽETO LĖŠŲ PASKIRSTYMAS                                                                                                                </t>
  </si>
  <si>
    <t>ES finansinė parama</t>
  </si>
  <si>
    <t>5 priedas</t>
  </si>
  <si>
    <t xml:space="preserve">PRIENŲ RAJONO SAVIVALDYBĖS 2021 METŲ BIUDŽETO IŠLAIDOS PAGAL ASIGNAVIMŲ VALDYTOJUS </t>
  </si>
  <si>
    <t>1.4.</t>
  </si>
  <si>
    <t>1.5.</t>
  </si>
  <si>
    <t>2.4.</t>
  </si>
  <si>
    <t>4.4.</t>
  </si>
  <si>
    <t>5.2.</t>
  </si>
  <si>
    <t>6.1.</t>
  </si>
  <si>
    <t>6.2.</t>
  </si>
  <si>
    <t>6.3.</t>
  </si>
  <si>
    <t>6.4.</t>
  </si>
  <si>
    <t>6.5.</t>
  </si>
  <si>
    <t>6.6.</t>
  </si>
  <si>
    <t>_____________________</t>
  </si>
  <si>
    <t>PAGAL ASIGNAVIMŲ VALDYTOJUS IR FINANSAVIMO ŠALTINIUS</t>
  </si>
  <si>
    <t xml:space="preserve">PRIENŲ RAJONO SAVIVALDYBĖS 2021 METŲ BIUDŽETO IŠLAIDOS  </t>
  </si>
  <si>
    <t>pajamos už ilgalaikio ir trumpalaikio materialiojo turto nuomą</t>
  </si>
  <si>
    <t>Prienų ,,Revuonos“ pagrindinė mokykla</t>
  </si>
  <si>
    <t xml:space="preserve">      iš jų Mero fondas</t>
  </si>
  <si>
    <r>
      <t xml:space="preserve">      iš jų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</rPr>
      <t>Mero fondas</t>
    </r>
  </si>
  <si>
    <t>sprendimo Nr. T3-2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</si>
</sst>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1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75" fontId="3" fillId="0" borderId="7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3" fillId="0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70" fontId="0" fillId="0" borderId="0" xfId="1" applyFont="1"/>
    <xf numFmtId="0" fontId="2" fillId="0" borderId="0" xfId="0" applyFont="1" applyAlignment="1">
      <alignment horizontal="right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7" xfId="0" applyNumberFormat="1" applyFont="1" applyFill="1" applyBorder="1" applyAlignment="1">
      <alignment horizontal="right"/>
    </xf>
    <xf numFmtId="0" fontId="2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" fontId="2" fillId="0" borderId="2" xfId="0" applyNumberFormat="1" applyFont="1" applyBorder="1"/>
    <xf numFmtId="1" fontId="3" fillId="0" borderId="2" xfId="0" applyNumberFormat="1" applyFont="1" applyBorder="1"/>
    <xf numFmtId="1" fontId="2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/>
    </xf>
    <xf numFmtId="1" fontId="2" fillId="0" borderId="2" xfId="0" applyNumberFormat="1" applyFont="1" applyFill="1" applyBorder="1"/>
    <xf numFmtId="0" fontId="8" fillId="0" borderId="0" xfId="0" applyFont="1"/>
    <xf numFmtId="170" fontId="8" fillId="0" borderId="0" xfId="1" applyFont="1"/>
    <xf numFmtId="0" fontId="2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175" fontId="9" fillId="0" borderId="4" xfId="0" applyNumberFormat="1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 vertical="top"/>
    </xf>
    <xf numFmtId="1" fontId="9" fillId="0" borderId="1" xfId="0" applyNumberFormat="1" applyFont="1" applyFill="1" applyBorder="1" applyAlignment="1">
      <alignment horizontal="right" vertical="top"/>
    </xf>
    <xf numFmtId="175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top"/>
    </xf>
    <xf numFmtId="175" fontId="9" fillId="0" borderId="2" xfId="0" applyNumberFormat="1" applyFont="1" applyFill="1" applyBorder="1" applyAlignment="1">
      <alignment horizontal="left" wrapText="1"/>
    </xf>
    <xf numFmtId="175" fontId="9" fillId="0" borderId="8" xfId="0" applyNumberFormat="1" applyFont="1" applyFill="1" applyBorder="1" applyAlignment="1">
      <alignment wrapText="1"/>
    </xf>
    <xf numFmtId="175" fontId="9" fillId="0" borderId="4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2"/>
  <sheetViews>
    <sheetView topLeftCell="A43" zoomScale="135" zoomScaleNormal="135" workbookViewId="0">
      <selection activeCell="B7" sqref="B7"/>
    </sheetView>
  </sheetViews>
  <sheetFormatPr defaultRowHeight="12.75"/>
  <cols>
    <col min="1" max="1" width="7.140625" bestFit="1" customWidth="1"/>
    <col min="2" max="2" width="60.7109375" bestFit="1" customWidth="1"/>
    <col min="3" max="3" width="27.85546875" bestFit="1" customWidth="1"/>
    <col min="4" max="4" width="9.42578125" bestFit="1" customWidth="1"/>
  </cols>
  <sheetData>
    <row r="1" spans="1:6" ht="15" customHeight="1">
      <c r="A1" s="24"/>
      <c r="B1" s="24"/>
      <c r="C1" s="21" t="s">
        <v>5</v>
      </c>
      <c r="D1" s="21"/>
      <c r="E1" s="21"/>
      <c r="F1" s="21"/>
    </row>
    <row r="2" spans="1:6">
      <c r="A2" s="24"/>
      <c r="B2" s="24"/>
      <c r="C2" s="21" t="s">
        <v>172</v>
      </c>
      <c r="D2" s="21"/>
      <c r="E2" s="21"/>
      <c r="F2" s="21"/>
    </row>
    <row r="3" spans="1:6">
      <c r="A3" s="24"/>
      <c r="B3" s="24"/>
      <c r="C3" s="21" t="s">
        <v>202</v>
      </c>
      <c r="D3" s="21"/>
      <c r="E3" s="21"/>
      <c r="F3" s="21"/>
    </row>
    <row r="4" spans="1:6">
      <c r="A4" s="24"/>
      <c r="B4" s="24"/>
      <c r="C4" s="9" t="s">
        <v>149</v>
      </c>
      <c r="D4" s="9"/>
      <c r="E4" s="9"/>
      <c r="F4" s="9"/>
    </row>
    <row r="5" spans="1:6">
      <c r="A5" s="24"/>
      <c r="B5" s="24"/>
    </row>
    <row r="6" spans="1:6">
      <c r="A6" s="86" t="s">
        <v>173</v>
      </c>
      <c r="B6" s="86"/>
      <c r="C6" s="86"/>
    </row>
    <row r="7" spans="1:6">
      <c r="A7" s="24"/>
      <c r="B7" s="24"/>
      <c r="C7" s="48" t="s">
        <v>145</v>
      </c>
    </row>
    <row r="8" spans="1:6">
      <c r="A8" s="83" t="s">
        <v>33</v>
      </c>
      <c r="B8" s="83" t="s">
        <v>115</v>
      </c>
      <c r="C8" s="83" t="s">
        <v>148</v>
      </c>
    </row>
    <row r="9" spans="1:6">
      <c r="A9" s="84"/>
      <c r="B9" s="84"/>
      <c r="C9" s="84"/>
    </row>
    <row r="10" spans="1:6">
      <c r="A10" s="85"/>
      <c r="B10" s="85"/>
      <c r="C10" s="85"/>
    </row>
    <row r="11" spans="1:6">
      <c r="A11" s="44" t="s">
        <v>75</v>
      </c>
      <c r="B11" s="44" t="s">
        <v>76</v>
      </c>
      <c r="C11" s="44">
        <f>C12+C14+C20</f>
        <v>16538000</v>
      </c>
    </row>
    <row r="12" spans="1:6">
      <c r="A12" s="44" t="s">
        <v>34</v>
      </c>
      <c r="B12" s="44" t="s">
        <v>77</v>
      </c>
      <c r="C12" s="44">
        <f>SUM(C13:C13)</f>
        <v>14760000</v>
      </c>
    </row>
    <row r="13" spans="1:6">
      <c r="A13" s="27" t="s">
        <v>78</v>
      </c>
      <c r="B13" s="27" t="s">
        <v>79</v>
      </c>
      <c r="C13" s="27">
        <v>14760000</v>
      </c>
    </row>
    <row r="14" spans="1:6">
      <c r="A14" s="44" t="s">
        <v>35</v>
      </c>
      <c r="B14" s="44" t="s">
        <v>131</v>
      </c>
      <c r="C14" s="44">
        <f>SUM(C15+C18+C19)</f>
        <v>767000</v>
      </c>
    </row>
    <row r="15" spans="1:6">
      <c r="A15" s="27" t="s">
        <v>82</v>
      </c>
      <c r="B15" s="27" t="s">
        <v>174</v>
      </c>
      <c r="C15" s="27">
        <v>430000</v>
      </c>
    </row>
    <row r="16" spans="1:6">
      <c r="A16" s="27" t="s">
        <v>124</v>
      </c>
      <c r="B16" s="27" t="s">
        <v>84</v>
      </c>
      <c r="C16" s="27">
        <v>400000</v>
      </c>
    </row>
    <row r="17" spans="1:3">
      <c r="A17" s="27" t="s">
        <v>125</v>
      </c>
      <c r="B17" s="27" t="s">
        <v>86</v>
      </c>
      <c r="C17" s="27">
        <v>30000</v>
      </c>
    </row>
    <row r="18" spans="1:3">
      <c r="A18" s="27" t="s">
        <v>83</v>
      </c>
      <c r="B18" s="27" t="s">
        <v>87</v>
      </c>
      <c r="C18" s="27">
        <v>7000</v>
      </c>
    </row>
    <row r="19" spans="1:3">
      <c r="A19" s="27" t="s">
        <v>85</v>
      </c>
      <c r="B19" s="27" t="s">
        <v>88</v>
      </c>
      <c r="C19" s="27">
        <v>330000</v>
      </c>
    </row>
    <row r="20" spans="1:3">
      <c r="A20" s="44" t="s">
        <v>36</v>
      </c>
      <c r="B20" s="44" t="s">
        <v>89</v>
      </c>
      <c r="C20" s="44">
        <f>C23+C22+C21</f>
        <v>1011000</v>
      </c>
    </row>
    <row r="21" spans="1:3">
      <c r="A21" s="27" t="s">
        <v>90</v>
      </c>
      <c r="B21" s="27" t="s">
        <v>91</v>
      </c>
      <c r="C21" s="27">
        <v>30000</v>
      </c>
    </row>
    <row r="22" spans="1:3">
      <c r="A22" s="27" t="s">
        <v>92</v>
      </c>
      <c r="B22" s="27" t="s">
        <v>93</v>
      </c>
      <c r="C22" s="27">
        <v>31000</v>
      </c>
    </row>
    <row r="23" spans="1:3">
      <c r="A23" s="27" t="s">
        <v>94</v>
      </c>
      <c r="B23" s="27" t="s">
        <v>95</v>
      </c>
      <c r="C23" s="27">
        <v>950000</v>
      </c>
    </row>
    <row r="24" spans="1:3">
      <c r="A24" s="44" t="s">
        <v>96</v>
      </c>
      <c r="B24" s="44" t="s">
        <v>175</v>
      </c>
      <c r="C24" s="44">
        <f>C27+C26+C25</f>
        <v>11071500</v>
      </c>
    </row>
    <row r="25" spans="1:3">
      <c r="A25" s="27" t="s">
        <v>78</v>
      </c>
      <c r="B25" s="45" t="s">
        <v>97</v>
      </c>
      <c r="C25" s="27">
        <v>3002500</v>
      </c>
    </row>
    <row r="26" spans="1:3">
      <c r="A26" s="27" t="s">
        <v>80</v>
      </c>
      <c r="B26" s="45" t="s">
        <v>176</v>
      </c>
      <c r="C26" s="27">
        <v>7614100</v>
      </c>
    </row>
    <row r="27" spans="1:3">
      <c r="A27" s="27" t="s">
        <v>81</v>
      </c>
      <c r="B27" s="45" t="s">
        <v>98</v>
      </c>
      <c r="C27" s="27">
        <f>295600+159300</f>
        <v>454900</v>
      </c>
    </row>
    <row r="28" spans="1:3">
      <c r="A28" s="44" t="s">
        <v>99</v>
      </c>
      <c r="B28" s="46" t="s">
        <v>158</v>
      </c>
      <c r="C28" s="44">
        <v>8400</v>
      </c>
    </row>
    <row r="29" spans="1:3">
      <c r="A29" s="44" t="s">
        <v>112</v>
      </c>
      <c r="B29" s="46" t="s">
        <v>100</v>
      </c>
      <c r="C29" s="44">
        <f>C43+C42+C40+C36+C32+C31+C30</f>
        <v>1900000</v>
      </c>
    </row>
    <row r="30" spans="1:3">
      <c r="A30" s="26" t="s">
        <v>34</v>
      </c>
      <c r="B30" s="46" t="s">
        <v>150</v>
      </c>
      <c r="C30" s="44">
        <v>3000</v>
      </c>
    </row>
    <row r="31" spans="1:3">
      <c r="A31" s="26" t="s">
        <v>35</v>
      </c>
      <c r="B31" s="46" t="s">
        <v>177</v>
      </c>
      <c r="C31" s="44">
        <v>1000</v>
      </c>
    </row>
    <row r="32" spans="1:3">
      <c r="A32" s="26" t="s">
        <v>36</v>
      </c>
      <c r="B32" s="46" t="s">
        <v>178</v>
      </c>
      <c r="C32" s="44">
        <f>C35+C34+C33</f>
        <v>200000</v>
      </c>
    </row>
    <row r="33" spans="1:3" ht="25.5">
      <c r="A33" s="27" t="s">
        <v>90</v>
      </c>
      <c r="B33" s="45" t="s">
        <v>101</v>
      </c>
      <c r="C33" s="27">
        <v>90000</v>
      </c>
    </row>
    <row r="34" spans="1:3">
      <c r="A34" s="27" t="s">
        <v>92</v>
      </c>
      <c r="B34" s="45" t="s">
        <v>102</v>
      </c>
      <c r="C34" s="27">
        <v>100000</v>
      </c>
    </row>
    <row r="35" spans="1:3">
      <c r="A35" s="27" t="s">
        <v>94</v>
      </c>
      <c r="B35" s="45" t="s">
        <v>103</v>
      </c>
      <c r="C35" s="27">
        <v>10000</v>
      </c>
    </row>
    <row r="36" spans="1:3">
      <c r="A36" s="44" t="s">
        <v>37</v>
      </c>
      <c r="B36" s="46" t="s">
        <v>104</v>
      </c>
      <c r="C36" s="44">
        <f>C39+C38+C37</f>
        <v>1593000</v>
      </c>
    </row>
    <row r="37" spans="1:3">
      <c r="A37" s="27" t="s">
        <v>151</v>
      </c>
      <c r="B37" s="27" t="s">
        <v>156</v>
      </c>
      <c r="C37" s="27">
        <v>118100</v>
      </c>
    </row>
    <row r="38" spans="1:3">
      <c r="A38" s="27" t="s">
        <v>162</v>
      </c>
      <c r="B38" s="27" t="s">
        <v>198</v>
      </c>
      <c r="C38" s="27">
        <v>97600</v>
      </c>
    </row>
    <row r="39" spans="1:3">
      <c r="A39" s="27" t="s">
        <v>163</v>
      </c>
      <c r="B39" s="27" t="s">
        <v>105</v>
      </c>
      <c r="C39" s="27">
        <v>1377300</v>
      </c>
    </row>
    <row r="40" spans="1:3">
      <c r="A40" s="44" t="s">
        <v>38</v>
      </c>
      <c r="B40" s="44" t="s">
        <v>106</v>
      </c>
      <c r="C40" s="44">
        <f>C41</f>
        <v>3000</v>
      </c>
    </row>
    <row r="41" spans="1:3">
      <c r="A41" s="27" t="s">
        <v>164</v>
      </c>
      <c r="B41" s="27" t="s">
        <v>107</v>
      </c>
      <c r="C41" s="27">
        <v>3000</v>
      </c>
    </row>
    <row r="42" spans="1:3">
      <c r="A42" s="44" t="s">
        <v>39</v>
      </c>
      <c r="B42" s="44" t="s">
        <v>108</v>
      </c>
      <c r="C42" s="44">
        <v>40000</v>
      </c>
    </row>
    <row r="43" spans="1:3">
      <c r="A43" s="44" t="s">
        <v>40</v>
      </c>
      <c r="B43" s="44" t="s">
        <v>109</v>
      </c>
      <c r="C43" s="44">
        <f>C45+C44</f>
        <v>60000</v>
      </c>
    </row>
    <row r="44" spans="1:3">
      <c r="A44" s="27" t="s">
        <v>165</v>
      </c>
      <c r="B44" s="27" t="s">
        <v>110</v>
      </c>
      <c r="C44" s="27">
        <v>10000</v>
      </c>
    </row>
    <row r="45" spans="1:3">
      <c r="A45" s="27" t="s">
        <v>166</v>
      </c>
      <c r="B45" s="27" t="s">
        <v>111</v>
      </c>
      <c r="C45" s="27">
        <v>50000</v>
      </c>
    </row>
    <row r="46" spans="1:3">
      <c r="A46" s="44" t="s">
        <v>112</v>
      </c>
      <c r="B46" s="44" t="s">
        <v>113</v>
      </c>
      <c r="C46" s="44">
        <f>C29+C28+C24+C11</f>
        <v>29517900</v>
      </c>
    </row>
    <row r="47" spans="1:3">
      <c r="A47" s="44" t="s">
        <v>141</v>
      </c>
      <c r="B47" s="44" t="s">
        <v>160</v>
      </c>
      <c r="C47" s="44">
        <v>200000</v>
      </c>
    </row>
    <row r="48" spans="1:3">
      <c r="A48" s="87" t="s">
        <v>114</v>
      </c>
      <c r="B48" s="87"/>
      <c r="C48" s="87"/>
    </row>
    <row r="49" spans="1:4">
      <c r="A49" s="24"/>
      <c r="B49" s="24"/>
      <c r="D49" s="24"/>
    </row>
    <row r="50" spans="1:4">
      <c r="A50" s="24"/>
      <c r="B50" s="24"/>
    </row>
    <row r="51" spans="1:4">
      <c r="A51" s="24"/>
      <c r="B51" s="24"/>
    </row>
    <row r="52" spans="1:4">
      <c r="A52" s="24"/>
      <c r="B52" s="24"/>
    </row>
    <row r="53" spans="1:4">
      <c r="A53" s="24"/>
      <c r="B53" s="24"/>
    </row>
    <row r="54" spans="1:4">
      <c r="A54" s="24"/>
      <c r="B54" s="24"/>
    </row>
    <row r="55" spans="1:4">
      <c r="A55" s="24"/>
      <c r="B55" s="24"/>
    </row>
    <row r="56" spans="1:4">
      <c r="A56" s="24"/>
      <c r="B56" s="24"/>
    </row>
    <row r="57" spans="1:4">
      <c r="A57" s="24"/>
      <c r="B57" s="24"/>
    </row>
    <row r="58" spans="1:4">
      <c r="A58" s="24"/>
      <c r="B58" s="24"/>
    </row>
    <row r="59" spans="1:4">
      <c r="A59" s="24"/>
      <c r="B59" s="24"/>
    </row>
    <row r="60" spans="1:4">
      <c r="A60" s="24"/>
      <c r="B60" s="24"/>
    </row>
    <row r="61" spans="1:4">
      <c r="A61" s="24"/>
      <c r="B61" s="24"/>
    </row>
    <row r="62" spans="1:4">
      <c r="A62" s="24"/>
      <c r="B62" s="24"/>
    </row>
    <row r="63" spans="1:4">
      <c r="A63" s="24"/>
      <c r="B63" s="24"/>
    </row>
    <row r="64" spans="1:4">
      <c r="A64" s="24"/>
      <c r="B64" s="24"/>
    </row>
    <row r="65" spans="1:2">
      <c r="A65" s="24"/>
      <c r="B65" s="24"/>
    </row>
    <row r="66" spans="1:2">
      <c r="A66" s="24"/>
      <c r="B66" s="24"/>
    </row>
    <row r="67" spans="1:2">
      <c r="A67" s="24"/>
      <c r="B67" s="24"/>
    </row>
    <row r="68" spans="1:2">
      <c r="A68" s="24"/>
      <c r="B68" s="24"/>
    </row>
    <row r="69" spans="1:2">
      <c r="A69" s="24"/>
      <c r="B69" s="24"/>
    </row>
    <row r="70" spans="1:2">
      <c r="A70" s="24"/>
      <c r="B70" s="24"/>
    </row>
    <row r="71" spans="1:2">
      <c r="A71" s="24"/>
      <c r="B71" s="24"/>
    </row>
    <row r="72" spans="1:2">
      <c r="A72" s="24"/>
      <c r="B72" s="24"/>
    </row>
    <row r="73" spans="1:2">
      <c r="A73" s="24"/>
      <c r="B73" s="24"/>
    </row>
    <row r="74" spans="1:2">
      <c r="A74" s="24"/>
      <c r="B74" s="24"/>
    </row>
    <row r="75" spans="1:2">
      <c r="A75" s="24"/>
      <c r="B75" s="24"/>
    </row>
    <row r="76" spans="1:2">
      <c r="A76" s="24"/>
      <c r="B76" s="24"/>
    </row>
    <row r="77" spans="1:2">
      <c r="A77" s="24"/>
      <c r="B77" s="24"/>
    </row>
    <row r="78" spans="1:2">
      <c r="A78" s="24"/>
      <c r="B78" s="24"/>
    </row>
    <row r="79" spans="1:2">
      <c r="A79" s="24"/>
      <c r="B79" s="24"/>
    </row>
    <row r="80" spans="1:2">
      <c r="A80" s="24"/>
      <c r="B80" s="24"/>
    </row>
    <row r="81" spans="1:2">
      <c r="A81" s="24"/>
      <c r="B81" s="24"/>
    </row>
    <row r="82" spans="1:2">
      <c r="A82" s="24"/>
      <c r="B82" s="24"/>
    </row>
    <row r="83" spans="1:2">
      <c r="A83" s="24"/>
      <c r="B83" s="24"/>
    </row>
    <row r="84" spans="1:2">
      <c r="A84" s="24"/>
      <c r="B84" s="24"/>
    </row>
    <row r="85" spans="1:2">
      <c r="A85" s="24"/>
      <c r="B85" s="24"/>
    </row>
    <row r="86" spans="1:2">
      <c r="A86" s="24"/>
      <c r="B86" s="24"/>
    </row>
    <row r="87" spans="1:2">
      <c r="A87" s="24"/>
      <c r="B87" s="24"/>
    </row>
    <row r="88" spans="1:2">
      <c r="A88" s="24"/>
      <c r="B88" s="24"/>
    </row>
    <row r="89" spans="1:2">
      <c r="A89" s="24"/>
      <c r="B89" s="24"/>
    </row>
    <row r="90" spans="1:2">
      <c r="A90" s="24"/>
      <c r="B90" s="24"/>
    </row>
    <row r="91" spans="1:2">
      <c r="A91" s="24"/>
      <c r="B91" s="24"/>
    </row>
    <row r="92" spans="1:2">
      <c r="A92" s="24"/>
      <c r="B92" s="24"/>
    </row>
    <row r="93" spans="1:2">
      <c r="A93" s="24"/>
      <c r="B93" s="24"/>
    </row>
    <row r="94" spans="1:2">
      <c r="A94" s="24"/>
      <c r="B94" s="24"/>
    </row>
    <row r="95" spans="1:2">
      <c r="A95" s="24"/>
      <c r="B95" s="24"/>
    </row>
    <row r="96" spans="1:2">
      <c r="A96" s="24"/>
      <c r="B96" s="24"/>
    </row>
    <row r="97" spans="1:2">
      <c r="A97" s="24"/>
      <c r="B97" s="24"/>
    </row>
    <row r="98" spans="1:2">
      <c r="A98" s="24"/>
      <c r="B98" s="24"/>
    </row>
    <row r="99" spans="1:2">
      <c r="A99" s="24"/>
      <c r="B99" s="24"/>
    </row>
    <row r="100" spans="1:2">
      <c r="A100" s="24"/>
      <c r="B100" s="24"/>
    </row>
    <row r="101" spans="1:2">
      <c r="A101" s="24"/>
      <c r="B101" s="24"/>
    </row>
    <row r="102" spans="1:2">
      <c r="A102" s="24"/>
      <c r="B102" s="24"/>
    </row>
    <row r="103" spans="1:2">
      <c r="A103" s="24"/>
      <c r="B103" s="24"/>
    </row>
    <row r="104" spans="1:2">
      <c r="A104" s="24"/>
      <c r="B104" s="24"/>
    </row>
    <row r="105" spans="1:2">
      <c r="A105" s="24"/>
      <c r="B105" s="24"/>
    </row>
    <row r="106" spans="1:2">
      <c r="A106" s="24"/>
      <c r="B106" s="24"/>
    </row>
    <row r="107" spans="1:2">
      <c r="A107" s="24"/>
      <c r="B107" s="24"/>
    </row>
    <row r="108" spans="1:2">
      <c r="A108" s="24"/>
      <c r="B108" s="24"/>
    </row>
    <row r="109" spans="1:2">
      <c r="A109" s="24"/>
      <c r="B109" s="24"/>
    </row>
    <row r="110" spans="1:2">
      <c r="A110" s="24"/>
      <c r="B110" s="24"/>
    </row>
    <row r="111" spans="1:2">
      <c r="A111" s="24"/>
      <c r="B111" s="24"/>
    </row>
    <row r="112" spans="1:2">
      <c r="A112" s="24"/>
      <c r="B112" s="24"/>
    </row>
  </sheetData>
  <mergeCells count="5">
    <mergeCell ref="C8:C10"/>
    <mergeCell ref="B8:B10"/>
    <mergeCell ref="A8:A10"/>
    <mergeCell ref="A6:C6"/>
    <mergeCell ref="A48:C48"/>
  </mergeCells>
  <phoneticPr fontId="4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0"/>
  <sheetViews>
    <sheetView topLeftCell="A37" zoomScale="135" zoomScaleNormal="135" workbookViewId="0">
      <selection activeCell="A6" sqref="A6:F6"/>
    </sheetView>
  </sheetViews>
  <sheetFormatPr defaultRowHeight="12.75"/>
  <cols>
    <col min="1" max="1" width="6.7109375" bestFit="1" customWidth="1"/>
    <col min="2" max="2" width="43.140625" bestFit="1" customWidth="1"/>
    <col min="3" max="4" width="9" bestFit="1" customWidth="1"/>
    <col min="5" max="5" width="11.140625" bestFit="1" customWidth="1"/>
    <col min="6" max="6" width="10.5703125" customWidth="1"/>
  </cols>
  <sheetData>
    <row r="1" spans="1:10">
      <c r="A1" s="3"/>
      <c r="B1" s="3"/>
      <c r="C1" s="21"/>
      <c r="D1" s="100" t="s">
        <v>5</v>
      </c>
      <c r="E1" s="100"/>
      <c r="F1" s="100"/>
    </row>
    <row r="2" spans="1:10">
      <c r="A2" s="3"/>
      <c r="B2" s="3"/>
      <c r="C2" s="21"/>
      <c r="D2" s="100" t="s">
        <v>172</v>
      </c>
      <c r="E2" s="100"/>
      <c r="F2" s="100"/>
      <c r="G2" s="21"/>
    </row>
    <row r="3" spans="1:10">
      <c r="A3" s="1"/>
      <c r="B3" s="3"/>
      <c r="C3" s="21"/>
      <c r="D3" s="100" t="s">
        <v>202</v>
      </c>
      <c r="E3" s="100"/>
      <c r="F3" s="100"/>
    </row>
    <row r="4" spans="1:10">
      <c r="A4" s="1"/>
      <c r="B4" s="9"/>
      <c r="C4" s="9"/>
      <c r="D4" s="101" t="s">
        <v>153</v>
      </c>
      <c r="E4" s="101"/>
      <c r="F4" s="101"/>
    </row>
    <row r="5" spans="1:10">
      <c r="A5" s="1"/>
      <c r="B5" s="9"/>
      <c r="C5" s="9"/>
      <c r="D5" s="53"/>
      <c r="E5" s="53"/>
      <c r="F5" s="53"/>
    </row>
    <row r="6" spans="1:10" ht="28.15" customHeight="1">
      <c r="A6" s="103" t="s">
        <v>183</v>
      </c>
      <c r="B6" s="103"/>
      <c r="C6" s="103"/>
      <c r="D6" s="103"/>
      <c r="E6" s="103"/>
      <c r="F6" s="103"/>
      <c r="G6" s="19"/>
    </row>
    <row r="7" spans="1:10">
      <c r="A7" s="1"/>
      <c r="B7" s="3"/>
      <c r="C7" s="89" t="s">
        <v>145</v>
      </c>
      <c r="D7" s="89"/>
      <c r="E7" s="89"/>
      <c r="F7" s="89"/>
    </row>
    <row r="8" spans="1:10">
      <c r="A8" s="90" t="s">
        <v>0</v>
      </c>
      <c r="B8" s="90" t="s">
        <v>66</v>
      </c>
      <c r="C8" s="93" t="s">
        <v>71</v>
      </c>
      <c r="D8" s="94"/>
      <c r="E8" s="94"/>
      <c r="F8" s="95"/>
    </row>
    <row r="9" spans="1:10">
      <c r="A9" s="91"/>
      <c r="B9" s="92"/>
      <c r="C9" s="90" t="s">
        <v>2</v>
      </c>
      <c r="D9" s="97" t="s">
        <v>3</v>
      </c>
      <c r="E9" s="97"/>
      <c r="F9" s="98"/>
    </row>
    <row r="10" spans="1:10">
      <c r="A10" s="91"/>
      <c r="B10" s="92"/>
      <c r="C10" s="91"/>
      <c r="D10" s="99" t="s">
        <v>69</v>
      </c>
      <c r="E10" s="99"/>
      <c r="F10" s="90" t="s">
        <v>20</v>
      </c>
    </row>
    <row r="11" spans="1:10" ht="28.15" customHeight="1">
      <c r="A11" s="91"/>
      <c r="B11" s="92"/>
      <c r="C11" s="96"/>
      <c r="D11" s="35" t="s">
        <v>70</v>
      </c>
      <c r="E11" s="37" t="s">
        <v>6</v>
      </c>
      <c r="F11" s="96"/>
    </row>
    <row r="12" spans="1:10">
      <c r="A12" s="5">
        <v>1</v>
      </c>
      <c r="B12" s="36">
        <v>2</v>
      </c>
      <c r="C12" s="37">
        <v>3</v>
      </c>
      <c r="D12" s="37">
        <v>4</v>
      </c>
      <c r="E12" s="37">
        <v>5</v>
      </c>
      <c r="F12" s="37">
        <v>6</v>
      </c>
    </row>
    <row r="13" spans="1:10">
      <c r="A13" s="66" t="s">
        <v>34</v>
      </c>
      <c r="B13" s="67" t="s">
        <v>10</v>
      </c>
      <c r="C13" s="68">
        <v>1175500</v>
      </c>
      <c r="D13" s="69">
        <f>C13-F13</f>
        <v>1163300</v>
      </c>
      <c r="E13" s="69">
        <v>1026600</v>
      </c>
      <c r="F13" s="69">
        <v>12200</v>
      </c>
    </row>
    <row r="14" spans="1:10">
      <c r="A14" s="66" t="s">
        <v>35</v>
      </c>
      <c r="B14" s="67" t="s">
        <v>135</v>
      </c>
      <c r="C14" s="68">
        <v>848900</v>
      </c>
      <c r="D14" s="69">
        <f t="shared" ref="D14:D45" si="0">C14-F14</f>
        <v>847200</v>
      </c>
      <c r="E14" s="69">
        <v>710300</v>
      </c>
      <c r="F14" s="69">
        <v>1700</v>
      </c>
      <c r="J14" s="24"/>
    </row>
    <row r="15" spans="1:10">
      <c r="A15" s="70" t="s">
        <v>36</v>
      </c>
      <c r="B15" s="67" t="s">
        <v>142</v>
      </c>
      <c r="C15" s="71">
        <v>948400</v>
      </c>
      <c r="D15" s="69">
        <f t="shared" si="0"/>
        <v>946900</v>
      </c>
      <c r="E15" s="72">
        <v>808600</v>
      </c>
      <c r="F15" s="72">
        <v>1500</v>
      </c>
    </row>
    <row r="16" spans="1:10">
      <c r="A16" s="70" t="s">
        <v>37</v>
      </c>
      <c r="B16" s="67" t="s">
        <v>136</v>
      </c>
      <c r="C16" s="71">
        <v>1167200</v>
      </c>
      <c r="D16" s="69">
        <f t="shared" si="0"/>
        <v>1163700</v>
      </c>
      <c r="E16" s="72">
        <v>966700</v>
      </c>
      <c r="F16" s="72">
        <v>3500</v>
      </c>
    </row>
    <row r="17" spans="1:6">
      <c r="A17" s="70" t="s">
        <v>38</v>
      </c>
      <c r="B17" s="67" t="s">
        <v>143</v>
      </c>
      <c r="C17" s="72">
        <v>1853800</v>
      </c>
      <c r="D17" s="69">
        <f t="shared" si="0"/>
        <v>1842900</v>
      </c>
      <c r="E17" s="72">
        <v>1563100</v>
      </c>
      <c r="F17" s="72">
        <v>10900</v>
      </c>
    </row>
    <row r="18" spans="1:6">
      <c r="A18" s="70" t="s">
        <v>39</v>
      </c>
      <c r="B18" s="67" t="s">
        <v>199</v>
      </c>
      <c r="C18" s="71">
        <v>1361900</v>
      </c>
      <c r="D18" s="69">
        <f t="shared" si="0"/>
        <v>1361900</v>
      </c>
      <c r="E18" s="72">
        <v>1174900</v>
      </c>
      <c r="F18" s="72"/>
    </row>
    <row r="19" spans="1:6">
      <c r="A19" s="70" t="s">
        <v>40</v>
      </c>
      <c r="B19" s="67" t="s">
        <v>140</v>
      </c>
      <c r="C19" s="71">
        <v>706100</v>
      </c>
      <c r="D19" s="69">
        <f t="shared" si="0"/>
        <v>705300</v>
      </c>
      <c r="E19" s="72">
        <v>588600</v>
      </c>
      <c r="F19" s="72">
        <v>800</v>
      </c>
    </row>
    <row r="20" spans="1:6">
      <c r="A20" s="70" t="s">
        <v>41</v>
      </c>
      <c r="B20" s="67" t="s">
        <v>11</v>
      </c>
      <c r="C20" s="71">
        <v>697700</v>
      </c>
      <c r="D20" s="69">
        <f t="shared" si="0"/>
        <v>693700</v>
      </c>
      <c r="E20" s="72">
        <v>588800</v>
      </c>
      <c r="F20" s="72">
        <v>4000</v>
      </c>
    </row>
    <row r="21" spans="1:6">
      <c r="A21" s="70" t="s">
        <v>42</v>
      </c>
      <c r="B21" s="67" t="s">
        <v>137</v>
      </c>
      <c r="C21" s="71">
        <v>486900</v>
      </c>
      <c r="D21" s="69">
        <f t="shared" si="0"/>
        <v>486900</v>
      </c>
      <c r="E21" s="72">
        <v>401900</v>
      </c>
      <c r="F21" s="72"/>
    </row>
    <row r="22" spans="1:6">
      <c r="A22" s="70" t="s">
        <v>43</v>
      </c>
      <c r="B22" s="67" t="s">
        <v>138</v>
      </c>
      <c r="C22" s="71">
        <v>701600</v>
      </c>
      <c r="D22" s="69">
        <f t="shared" si="0"/>
        <v>699600</v>
      </c>
      <c r="E22" s="72">
        <v>596900</v>
      </c>
      <c r="F22" s="72">
        <v>2000</v>
      </c>
    </row>
    <row r="23" spans="1:6">
      <c r="A23" s="70" t="s">
        <v>44</v>
      </c>
      <c r="B23" s="67" t="s">
        <v>144</v>
      </c>
      <c r="C23" s="72">
        <v>387400</v>
      </c>
      <c r="D23" s="69">
        <f t="shared" si="0"/>
        <v>387400</v>
      </c>
      <c r="E23" s="72">
        <v>338600</v>
      </c>
      <c r="F23" s="72"/>
    </row>
    <row r="24" spans="1:6">
      <c r="A24" s="70" t="s">
        <v>45</v>
      </c>
      <c r="B24" s="67" t="s">
        <v>12</v>
      </c>
      <c r="C24" s="68">
        <v>576100</v>
      </c>
      <c r="D24" s="69">
        <f t="shared" si="0"/>
        <v>574100</v>
      </c>
      <c r="E24" s="69">
        <v>444100</v>
      </c>
      <c r="F24" s="69">
        <v>2000</v>
      </c>
    </row>
    <row r="25" spans="1:6">
      <c r="A25" s="70" t="s">
        <v>46</v>
      </c>
      <c r="B25" s="67" t="s">
        <v>13</v>
      </c>
      <c r="C25" s="68">
        <v>829600</v>
      </c>
      <c r="D25" s="69">
        <f t="shared" si="0"/>
        <v>820600</v>
      </c>
      <c r="E25" s="69">
        <v>679300</v>
      </c>
      <c r="F25" s="69">
        <v>9000</v>
      </c>
    </row>
    <row r="26" spans="1:6">
      <c r="A26" s="70" t="s">
        <v>47</v>
      </c>
      <c r="B26" s="67" t="s">
        <v>68</v>
      </c>
      <c r="C26" s="68">
        <v>538900</v>
      </c>
      <c r="D26" s="69">
        <f t="shared" si="0"/>
        <v>538900</v>
      </c>
      <c r="E26" s="69">
        <v>425500</v>
      </c>
      <c r="F26" s="69"/>
    </row>
    <row r="27" spans="1:6">
      <c r="A27" s="70" t="s">
        <v>48</v>
      </c>
      <c r="B27" s="67" t="s">
        <v>139</v>
      </c>
      <c r="C27" s="71">
        <v>183700</v>
      </c>
      <c r="D27" s="69">
        <f t="shared" si="0"/>
        <v>183700</v>
      </c>
      <c r="E27" s="72">
        <v>175600</v>
      </c>
      <c r="F27" s="72"/>
    </row>
    <row r="28" spans="1:6">
      <c r="A28" s="70" t="s">
        <v>49</v>
      </c>
      <c r="B28" s="67" t="s">
        <v>21</v>
      </c>
      <c r="C28" s="68">
        <v>439600</v>
      </c>
      <c r="D28" s="69">
        <f t="shared" si="0"/>
        <v>434600</v>
      </c>
      <c r="E28" s="69">
        <v>417900</v>
      </c>
      <c r="F28" s="69">
        <v>5000</v>
      </c>
    </row>
    <row r="29" spans="1:6" ht="13.9" customHeight="1">
      <c r="A29" s="70" t="s">
        <v>50</v>
      </c>
      <c r="B29" s="67" t="s">
        <v>134</v>
      </c>
      <c r="C29" s="71">
        <v>205900</v>
      </c>
      <c r="D29" s="69">
        <f t="shared" si="0"/>
        <v>205900</v>
      </c>
      <c r="E29" s="72">
        <v>191300</v>
      </c>
      <c r="F29" s="72"/>
    </row>
    <row r="30" spans="1:6">
      <c r="A30" s="70" t="s">
        <v>51</v>
      </c>
      <c r="B30" s="67" t="s">
        <v>26</v>
      </c>
      <c r="C30" s="71">
        <v>562600</v>
      </c>
      <c r="D30" s="69">
        <f t="shared" si="0"/>
        <v>562600</v>
      </c>
      <c r="E30" s="72">
        <v>377400</v>
      </c>
      <c r="F30" s="72"/>
    </row>
    <row r="31" spans="1:6">
      <c r="A31" s="70" t="s">
        <v>52</v>
      </c>
      <c r="B31" s="67" t="s">
        <v>155</v>
      </c>
      <c r="C31" s="72">
        <v>203500</v>
      </c>
      <c r="D31" s="69">
        <f t="shared" si="0"/>
        <v>203500</v>
      </c>
      <c r="E31" s="72">
        <v>176300</v>
      </c>
      <c r="F31" s="72"/>
    </row>
    <row r="32" spans="1:6">
      <c r="A32" s="70" t="s">
        <v>53</v>
      </c>
      <c r="B32" s="73" t="s">
        <v>23</v>
      </c>
      <c r="C32" s="74">
        <v>215900</v>
      </c>
      <c r="D32" s="69">
        <f t="shared" si="0"/>
        <v>214400</v>
      </c>
      <c r="E32" s="75">
        <v>189700</v>
      </c>
      <c r="F32" s="75">
        <v>1500</v>
      </c>
    </row>
    <row r="33" spans="1:11" ht="13.9" customHeight="1">
      <c r="A33" s="70" t="s">
        <v>54</v>
      </c>
      <c r="B33" s="73" t="s">
        <v>133</v>
      </c>
      <c r="C33" s="74">
        <f>748900+30100</f>
        <v>779000</v>
      </c>
      <c r="D33" s="69">
        <f t="shared" si="0"/>
        <v>657400</v>
      </c>
      <c r="E33" s="75">
        <v>557100</v>
      </c>
      <c r="F33" s="75">
        <v>121600</v>
      </c>
    </row>
    <row r="34" spans="1:11">
      <c r="A34" s="70" t="s">
        <v>55</v>
      </c>
      <c r="B34" s="73" t="s">
        <v>28</v>
      </c>
      <c r="C34" s="76">
        <f>488200+3900</f>
        <v>492100</v>
      </c>
      <c r="D34" s="69">
        <f t="shared" si="0"/>
        <v>485200</v>
      </c>
      <c r="E34" s="77">
        <v>374000</v>
      </c>
      <c r="F34" s="77">
        <v>6900</v>
      </c>
    </row>
    <row r="35" spans="1:11">
      <c r="A35" s="70" t="s">
        <v>56</v>
      </c>
      <c r="B35" s="73" t="s">
        <v>72</v>
      </c>
      <c r="C35" s="76">
        <v>82100</v>
      </c>
      <c r="D35" s="69">
        <f t="shared" si="0"/>
        <v>82100</v>
      </c>
      <c r="E35" s="77">
        <v>72500</v>
      </c>
      <c r="F35" s="77"/>
    </row>
    <row r="36" spans="1:11">
      <c r="A36" s="70" t="s">
        <v>57</v>
      </c>
      <c r="B36" s="73" t="s">
        <v>24</v>
      </c>
      <c r="C36" s="76">
        <v>76000</v>
      </c>
      <c r="D36" s="69">
        <f t="shared" si="0"/>
        <v>75700</v>
      </c>
      <c r="E36" s="77">
        <v>64600</v>
      </c>
      <c r="F36" s="77">
        <v>300</v>
      </c>
    </row>
    <row r="37" spans="1:11">
      <c r="A37" s="70" t="s">
        <v>58</v>
      </c>
      <c r="B37" s="73" t="s">
        <v>127</v>
      </c>
      <c r="C37" s="76">
        <v>78400</v>
      </c>
      <c r="D37" s="69">
        <f t="shared" si="0"/>
        <v>78400</v>
      </c>
      <c r="E37" s="77">
        <v>65000</v>
      </c>
      <c r="F37" s="77"/>
    </row>
    <row r="38" spans="1:11">
      <c r="A38" s="70" t="s">
        <v>59</v>
      </c>
      <c r="B38" s="73" t="s">
        <v>25</v>
      </c>
      <c r="C38" s="76">
        <v>103800</v>
      </c>
      <c r="D38" s="69">
        <f t="shared" si="0"/>
        <v>103800</v>
      </c>
      <c r="E38" s="77">
        <v>70700</v>
      </c>
      <c r="F38" s="77"/>
    </row>
    <row r="39" spans="1:11">
      <c r="A39" s="70" t="s">
        <v>60</v>
      </c>
      <c r="B39" s="78" t="s">
        <v>126</v>
      </c>
      <c r="C39" s="76">
        <v>293200</v>
      </c>
      <c r="D39" s="69">
        <f t="shared" si="0"/>
        <v>293200</v>
      </c>
      <c r="E39" s="76">
        <v>192700</v>
      </c>
      <c r="F39" s="76"/>
      <c r="K39" s="47"/>
    </row>
    <row r="40" spans="1:11">
      <c r="A40" s="70" t="s">
        <v>116</v>
      </c>
      <c r="B40" s="78" t="s">
        <v>128</v>
      </c>
      <c r="C40" s="76">
        <v>92100</v>
      </c>
      <c r="D40" s="69">
        <f t="shared" si="0"/>
        <v>91400</v>
      </c>
      <c r="E40" s="76">
        <v>87400</v>
      </c>
      <c r="F40" s="76">
        <v>700</v>
      </c>
    </row>
    <row r="41" spans="1:11">
      <c r="A41" s="70" t="s">
        <v>117</v>
      </c>
      <c r="B41" s="78" t="s">
        <v>132</v>
      </c>
      <c r="C41" s="76">
        <v>761400</v>
      </c>
      <c r="D41" s="69">
        <f t="shared" si="0"/>
        <v>726400</v>
      </c>
      <c r="E41" s="76">
        <v>661800</v>
      </c>
      <c r="F41" s="76">
        <v>35000</v>
      </c>
    </row>
    <row r="42" spans="1:11">
      <c r="A42" s="70" t="s">
        <v>118</v>
      </c>
      <c r="B42" s="78" t="s">
        <v>129</v>
      </c>
      <c r="C42" s="76">
        <v>285400</v>
      </c>
      <c r="D42" s="69">
        <f t="shared" si="0"/>
        <v>41200</v>
      </c>
      <c r="E42" s="76"/>
      <c r="F42" s="76">
        <v>244200</v>
      </c>
    </row>
    <row r="43" spans="1:11">
      <c r="A43" s="70" t="s">
        <v>119</v>
      </c>
      <c r="B43" s="78" t="s">
        <v>67</v>
      </c>
      <c r="C43" s="76">
        <v>988500</v>
      </c>
      <c r="D43" s="69">
        <f t="shared" si="0"/>
        <v>986500</v>
      </c>
      <c r="E43" s="76">
        <v>901200</v>
      </c>
      <c r="F43" s="76">
        <v>2000</v>
      </c>
    </row>
    <row r="44" spans="1:11">
      <c r="A44" s="70" t="s">
        <v>120</v>
      </c>
      <c r="B44" s="78" t="s">
        <v>157</v>
      </c>
      <c r="C44" s="76">
        <v>662500</v>
      </c>
      <c r="D44" s="69">
        <f t="shared" si="0"/>
        <v>658500</v>
      </c>
      <c r="E44" s="76">
        <v>588700</v>
      </c>
      <c r="F44" s="76">
        <v>4000</v>
      </c>
    </row>
    <row r="45" spans="1:11">
      <c r="A45" s="79" t="s">
        <v>121</v>
      </c>
      <c r="B45" s="78" t="s">
        <v>32</v>
      </c>
      <c r="C45" s="76">
        <v>1520400</v>
      </c>
      <c r="D45" s="69">
        <f t="shared" si="0"/>
        <v>1501400</v>
      </c>
      <c r="E45" s="76">
        <v>1083500</v>
      </c>
      <c r="F45" s="76">
        <v>19000</v>
      </c>
    </row>
    <row r="46" spans="1:11">
      <c r="A46" s="79" t="s">
        <v>122</v>
      </c>
      <c r="B46" s="78" t="s">
        <v>27</v>
      </c>
      <c r="C46" s="76">
        <f>9286500+125300</f>
        <v>9411800</v>
      </c>
      <c r="D46" s="76">
        <v>8230800</v>
      </c>
      <c r="E46" s="76">
        <v>2632100</v>
      </c>
      <c r="F46" s="76">
        <v>1055700</v>
      </c>
    </row>
    <row r="47" spans="1:11">
      <c r="A47" s="70" t="s">
        <v>123</v>
      </c>
      <c r="B47" s="80" t="s">
        <v>200</v>
      </c>
      <c r="C47" s="77">
        <f>17500-5000</f>
        <v>12500</v>
      </c>
      <c r="D47" s="77"/>
      <c r="E47" s="77"/>
      <c r="F47" s="77"/>
    </row>
    <row r="48" spans="1:11">
      <c r="A48" s="22"/>
      <c r="B48" s="49" t="s">
        <v>73</v>
      </c>
      <c r="C48" s="17">
        <f>C13+C14+C15+C16+C17+C18+C19+C20+C21+C22+C23+C24+C25+C26+C27+C28+C29+C30+C31+C32+C33+C34+C35+C36+C37+C38+C39+C40+C41+C42+C43+C44+C45+C46</f>
        <v>29717900</v>
      </c>
      <c r="D48" s="17">
        <f>D13+D14+D15+D16+D17+D18+D19+D20+D21+D22+D23+D24+D25+D26+D27+D28+D29+D30+D31+D32+D33+D34+D35+D36+D37+D38+D39+D40+D41+D42+D43+D44+D45+D46</f>
        <v>28049100</v>
      </c>
      <c r="E48" s="17">
        <f>E13+E14+E15+E16+E17+E18+E19+E20+E21+E22+E23+E24+E25+E26+E27+E28+E29+E30+E31+E32+E33+E34+E35+E36+E37+E38+E39+E40+E41+E42+E43+E44+E45+E46</f>
        <v>19193400</v>
      </c>
      <c r="F48" s="17">
        <f>F13+F14+F15+F16+F17+F18+F19+F20+F21+F22+F23+F24+F25+F26+F27+F28+F29+F30+F31+F32+F33+F34+F35+F36+F37+F38+F39+F40+F41+F42+F43+F44+F45+F46</f>
        <v>1543500</v>
      </c>
    </row>
    <row r="49" spans="1:6">
      <c r="A49" s="102"/>
      <c r="B49" s="102"/>
      <c r="C49" s="102"/>
      <c r="D49" s="102"/>
      <c r="E49" s="102"/>
      <c r="F49" s="102"/>
    </row>
    <row r="50" spans="1:6">
      <c r="A50" s="88" t="s">
        <v>19</v>
      </c>
      <c r="B50" s="88"/>
      <c r="C50" s="88"/>
      <c r="D50" s="88"/>
      <c r="E50" s="88"/>
      <c r="F50" s="88"/>
    </row>
    <row r="51" spans="1:6">
      <c r="A51" s="33"/>
      <c r="B51" s="33"/>
      <c r="C51" s="33"/>
      <c r="D51" s="33"/>
      <c r="E51" s="33"/>
      <c r="F51" s="33"/>
    </row>
    <row r="52" spans="1:6">
      <c r="A52" s="33"/>
      <c r="B52" s="33"/>
      <c r="C52" s="33"/>
      <c r="D52" s="33"/>
      <c r="E52" s="33"/>
      <c r="F52" s="33"/>
    </row>
    <row r="53" spans="1:6">
      <c r="A53" s="33"/>
      <c r="B53" s="33"/>
      <c r="C53" s="33"/>
      <c r="D53" s="33"/>
      <c r="E53" s="33"/>
      <c r="F53" s="33"/>
    </row>
    <row r="54" spans="1:6">
      <c r="A54" s="33"/>
      <c r="B54" s="33"/>
      <c r="C54" s="33"/>
      <c r="D54" s="33"/>
      <c r="E54" s="33"/>
      <c r="F54" s="33"/>
    </row>
    <row r="55" spans="1:6">
      <c r="A55" s="33"/>
      <c r="B55" s="33"/>
      <c r="C55" s="33"/>
      <c r="D55" s="33"/>
      <c r="E55" s="33"/>
      <c r="F55" s="33"/>
    </row>
    <row r="56" spans="1:6">
      <c r="A56" s="33"/>
      <c r="B56" s="33"/>
      <c r="C56" s="33"/>
      <c r="D56" s="33"/>
      <c r="E56" s="33"/>
      <c r="F56" s="33"/>
    </row>
    <row r="57" spans="1:6">
      <c r="A57" s="33"/>
      <c r="B57" s="33"/>
      <c r="C57" s="33"/>
      <c r="D57" s="33"/>
      <c r="E57" s="33"/>
      <c r="F57" s="33"/>
    </row>
    <row r="58" spans="1:6">
      <c r="A58" s="33"/>
      <c r="B58" s="33"/>
      <c r="C58" s="33"/>
      <c r="D58" s="33"/>
      <c r="E58" s="33"/>
      <c r="F58" s="33"/>
    </row>
    <row r="59" spans="1:6">
      <c r="A59" s="33"/>
      <c r="B59" s="33"/>
      <c r="C59" s="33"/>
      <c r="D59" s="33"/>
      <c r="E59" s="33"/>
      <c r="F59" s="33"/>
    </row>
    <row r="60" spans="1:6">
      <c r="A60" s="33"/>
      <c r="B60" s="33"/>
      <c r="C60" s="33"/>
      <c r="D60" s="33"/>
      <c r="E60" s="33"/>
      <c r="F60" s="33"/>
    </row>
    <row r="61" spans="1:6">
      <c r="A61" s="33"/>
      <c r="B61" s="33"/>
      <c r="C61" s="33"/>
      <c r="D61" s="33"/>
      <c r="E61" s="33"/>
      <c r="F61" s="33"/>
    </row>
    <row r="62" spans="1:6">
      <c r="A62" s="33"/>
      <c r="B62" s="33"/>
      <c r="C62" s="33"/>
      <c r="D62" s="33"/>
      <c r="E62" s="33"/>
      <c r="F62" s="33"/>
    </row>
    <row r="63" spans="1:6">
      <c r="A63" s="33"/>
      <c r="B63" s="33"/>
      <c r="C63" s="33"/>
      <c r="D63" s="33"/>
      <c r="E63" s="33"/>
      <c r="F63" s="33"/>
    </row>
    <row r="64" spans="1:6">
      <c r="A64" s="33"/>
      <c r="B64" s="33"/>
      <c r="C64" s="33"/>
      <c r="D64" s="33"/>
      <c r="E64" s="33"/>
      <c r="F64" s="33"/>
    </row>
    <row r="65" spans="1:6">
      <c r="A65" s="33"/>
      <c r="B65" s="33"/>
      <c r="C65" s="33"/>
      <c r="D65" s="33"/>
      <c r="E65" s="33"/>
      <c r="F65" s="33"/>
    </row>
    <row r="66" spans="1:6">
      <c r="A66" s="33"/>
      <c r="B66" s="33"/>
      <c r="C66" s="33"/>
      <c r="D66" s="33"/>
      <c r="E66" s="33"/>
      <c r="F66" s="33"/>
    </row>
    <row r="67" spans="1:6">
      <c r="A67" s="33"/>
      <c r="B67" s="33"/>
      <c r="C67" s="33"/>
      <c r="D67" s="33"/>
      <c r="E67" s="33"/>
      <c r="F67" s="33"/>
    </row>
    <row r="68" spans="1:6">
      <c r="A68" s="33"/>
      <c r="B68" s="33"/>
      <c r="C68" s="33"/>
      <c r="D68" s="33"/>
      <c r="E68" s="33"/>
      <c r="F68" s="33"/>
    </row>
    <row r="69" spans="1:6">
      <c r="A69" s="33"/>
      <c r="B69" s="33"/>
      <c r="C69" s="33"/>
      <c r="D69" s="33"/>
      <c r="E69" s="33"/>
      <c r="F69" s="33"/>
    </row>
    <row r="70" spans="1:6">
      <c r="A70" s="33"/>
      <c r="B70" s="33"/>
      <c r="C70" s="33"/>
      <c r="D70" s="33"/>
      <c r="E70" s="33"/>
      <c r="F70" s="33"/>
    </row>
    <row r="71" spans="1:6">
      <c r="A71" s="33"/>
      <c r="B71" s="33"/>
      <c r="C71" s="33"/>
      <c r="D71" s="33"/>
      <c r="E71" s="33"/>
      <c r="F71" s="33"/>
    </row>
    <row r="72" spans="1:6">
      <c r="A72" s="33"/>
      <c r="B72" s="33"/>
      <c r="C72" s="33"/>
      <c r="D72" s="33"/>
      <c r="E72" s="33"/>
      <c r="F72" s="33"/>
    </row>
    <row r="73" spans="1:6">
      <c r="A73" s="33"/>
      <c r="B73" s="33"/>
      <c r="C73" s="33"/>
      <c r="D73" s="33"/>
      <c r="E73" s="33"/>
      <c r="F73" s="33"/>
    </row>
    <row r="74" spans="1:6">
      <c r="A74" s="33"/>
      <c r="B74" s="33"/>
      <c r="C74" s="33"/>
      <c r="D74" s="33"/>
      <c r="E74" s="33"/>
      <c r="F74" s="33"/>
    </row>
    <row r="75" spans="1:6">
      <c r="A75" s="33"/>
      <c r="B75" s="33"/>
      <c r="C75" s="33"/>
      <c r="D75" s="33"/>
      <c r="E75" s="33"/>
      <c r="F75" s="33"/>
    </row>
    <row r="76" spans="1:6">
      <c r="A76" s="33"/>
      <c r="B76" s="33"/>
      <c r="C76" s="33"/>
      <c r="D76" s="33"/>
      <c r="E76" s="33"/>
      <c r="F76" s="33"/>
    </row>
    <row r="77" spans="1:6">
      <c r="A77" s="34"/>
      <c r="B77" s="34"/>
      <c r="C77" s="34"/>
      <c r="D77" s="34"/>
      <c r="E77" s="34"/>
      <c r="F77" s="34"/>
    </row>
    <row r="78" spans="1:6">
      <c r="A78" s="34"/>
      <c r="B78" s="34"/>
      <c r="C78" s="34"/>
      <c r="D78" s="34"/>
      <c r="E78" s="34"/>
      <c r="F78" s="34"/>
    </row>
    <row r="79" spans="1:6">
      <c r="A79" s="34"/>
      <c r="B79" s="34"/>
      <c r="C79" s="34"/>
      <c r="D79" s="34"/>
      <c r="E79" s="34"/>
      <c r="F79" s="34"/>
    </row>
    <row r="80" spans="1:6">
      <c r="A80" s="34"/>
      <c r="B80" s="34"/>
      <c r="C80" s="34"/>
      <c r="D80" s="34"/>
      <c r="E80" s="34"/>
      <c r="F80" s="34"/>
    </row>
    <row r="81" spans="1:6">
      <c r="A81" s="34"/>
      <c r="B81" s="34"/>
      <c r="C81" s="34"/>
      <c r="D81" s="34"/>
      <c r="E81" s="34"/>
      <c r="F81" s="34"/>
    </row>
    <row r="82" spans="1:6">
      <c r="A82" s="34"/>
      <c r="B82" s="34"/>
      <c r="C82" s="34"/>
      <c r="D82" s="34"/>
      <c r="E82" s="34"/>
      <c r="F82" s="34"/>
    </row>
    <row r="83" spans="1:6">
      <c r="A83" s="34"/>
      <c r="B83" s="34"/>
      <c r="C83" s="34"/>
      <c r="D83" s="34"/>
      <c r="E83" s="34"/>
      <c r="F83" s="34"/>
    </row>
    <row r="84" spans="1:6">
      <c r="A84" s="34"/>
      <c r="B84" s="34"/>
      <c r="C84" s="34"/>
      <c r="D84" s="34"/>
      <c r="E84" s="34"/>
      <c r="F84" s="34"/>
    </row>
    <row r="85" spans="1:6">
      <c r="A85" s="34"/>
      <c r="B85" s="34"/>
      <c r="C85" s="34"/>
      <c r="D85" s="34"/>
      <c r="E85" s="34"/>
      <c r="F85" s="34"/>
    </row>
    <row r="86" spans="1:6">
      <c r="A86" s="34"/>
      <c r="B86" s="34"/>
      <c r="C86" s="34"/>
      <c r="D86" s="34"/>
      <c r="E86" s="34"/>
      <c r="F86" s="34"/>
    </row>
    <row r="87" spans="1:6">
      <c r="A87" s="34"/>
      <c r="B87" s="34"/>
      <c r="C87" s="34"/>
      <c r="D87" s="34"/>
      <c r="E87" s="34"/>
      <c r="F87" s="34"/>
    </row>
    <row r="88" spans="1:6">
      <c r="A88" s="34"/>
      <c r="B88" s="34"/>
      <c r="C88" s="34"/>
      <c r="D88" s="34"/>
      <c r="E88" s="34"/>
      <c r="F88" s="34"/>
    </row>
    <row r="89" spans="1:6">
      <c r="A89" s="34"/>
      <c r="B89" s="34"/>
      <c r="C89" s="34"/>
      <c r="D89" s="34"/>
      <c r="E89" s="34"/>
      <c r="F89" s="34"/>
    </row>
    <row r="90" spans="1:6">
      <c r="A90" s="34"/>
      <c r="B90" s="34"/>
      <c r="C90" s="34"/>
      <c r="D90" s="34"/>
      <c r="E90" s="34"/>
      <c r="F90" s="34"/>
    </row>
    <row r="91" spans="1:6">
      <c r="A91" s="34"/>
      <c r="B91" s="34"/>
      <c r="C91" s="34"/>
      <c r="D91" s="34"/>
      <c r="E91" s="34"/>
      <c r="F91" s="34"/>
    </row>
    <row r="92" spans="1:6">
      <c r="A92" s="34"/>
      <c r="B92" s="34"/>
      <c r="C92" s="34"/>
      <c r="D92" s="34"/>
      <c r="E92" s="34"/>
      <c r="F92" s="34"/>
    </row>
    <row r="93" spans="1:6">
      <c r="A93" s="34"/>
      <c r="B93" s="34"/>
      <c r="C93" s="34"/>
      <c r="D93" s="34"/>
      <c r="E93" s="34"/>
      <c r="F93" s="34"/>
    </row>
    <row r="94" spans="1:6">
      <c r="A94" s="34"/>
      <c r="B94" s="34"/>
      <c r="C94" s="34"/>
      <c r="D94" s="34"/>
      <c r="E94" s="34"/>
      <c r="F94" s="34"/>
    </row>
    <row r="95" spans="1:6">
      <c r="A95" s="34"/>
      <c r="B95" s="34"/>
      <c r="C95" s="34"/>
      <c r="D95" s="34"/>
      <c r="E95" s="34"/>
      <c r="F95" s="34"/>
    </row>
    <row r="96" spans="1:6">
      <c r="A96" s="34"/>
      <c r="B96" s="34"/>
      <c r="C96" s="34"/>
      <c r="D96" s="34"/>
      <c r="E96" s="34"/>
      <c r="F96" s="34"/>
    </row>
    <row r="97" spans="1:6">
      <c r="A97" s="34"/>
      <c r="B97" s="34"/>
      <c r="C97" s="34"/>
      <c r="D97" s="34"/>
      <c r="E97" s="34"/>
      <c r="F97" s="34"/>
    </row>
    <row r="98" spans="1:6">
      <c r="A98" s="34"/>
      <c r="B98" s="34"/>
      <c r="C98" s="34"/>
      <c r="D98" s="34"/>
      <c r="E98" s="34"/>
      <c r="F98" s="34"/>
    </row>
    <row r="99" spans="1:6">
      <c r="A99" s="34"/>
      <c r="B99" s="34"/>
      <c r="C99" s="34"/>
      <c r="D99" s="34"/>
      <c r="E99" s="34"/>
      <c r="F99" s="34"/>
    </row>
    <row r="100" spans="1:6">
      <c r="A100" s="34"/>
      <c r="B100" s="34"/>
      <c r="C100" s="34"/>
      <c r="D100" s="34"/>
      <c r="E100" s="34"/>
      <c r="F100" s="34"/>
    </row>
    <row r="101" spans="1:6">
      <c r="A101" s="34"/>
      <c r="B101" s="34"/>
      <c r="C101" s="34"/>
      <c r="D101" s="34"/>
      <c r="E101" s="34"/>
      <c r="F101" s="34"/>
    </row>
    <row r="102" spans="1:6">
      <c r="A102" s="34"/>
      <c r="B102" s="34"/>
      <c r="C102" s="34"/>
      <c r="D102" s="34"/>
      <c r="E102" s="34"/>
      <c r="F102" s="34"/>
    </row>
    <row r="103" spans="1:6">
      <c r="A103" s="34"/>
      <c r="B103" s="34"/>
      <c r="C103" s="34"/>
      <c r="D103" s="34"/>
      <c r="E103" s="34"/>
      <c r="F103" s="34"/>
    </row>
    <row r="104" spans="1:6">
      <c r="A104" s="34"/>
      <c r="B104" s="34"/>
      <c r="C104" s="34"/>
      <c r="D104" s="34"/>
      <c r="E104" s="34"/>
      <c r="F104" s="34"/>
    </row>
    <row r="105" spans="1:6">
      <c r="A105" s="34"/>
      <c r="B105" s="34"/>
      <c r="C105" s="34"/>
      <c r="D105" s="34"/>
      <c r="E105" s="34"/>
      <c r="F105" s="34"/>
    </row>
    <row r="106" spans="1:6">
      <c r="A106" s="34"/>
      <c r="B106" s="34"/>
      <c r="C106" s="34"/>
      <c r="D106" s="34"/>
      <c r="E106" s="34"/>
      <c r="F106" s="34"/>
    </row>
    <row r="107" spans="1:6">
      <c r="A107" s="34"/>
      <c r="B107" s="34"/>
      <c r="C107" s="34"/>
      <c r="D107" s="34"/>
      <c r="E107" s="34"/>
      <c r="F107" s="34"/>
    </row>
    <row r="108" spans="1:6">
      <c r="A108" s="34"/>
      <c r="B108" s="34"/>
      <c r="C108" s="34"/>
      <c r="D108" s="34"/>
      <c r="E108" s="34"/>
      <c r="F108" s="34"/>
    </row>
    <row r="109" spans="1:6">
      <c r="A109" s="34"/>
      <c r="B109" s="34"/>
      <c r="C109" s="34"/>
      <c r="D109" s="34"/>
      <c r="E109" s="34"/>
      <c r="F109" s="34"/>
    </row>
    <row r="110" spans="1:6">
      <c r="A110" s="34"/>
      <c r="B110" s="34"/>
      <c r="C110" s="34"/>
      <c r="D110" s="34"/>
      <c r="E110" s="34"/>
      <c r="F110" s="34"/>
    </row>
    <row r="111" spans="1:6">
      <c r="A111" s="34"/>
      <c r="B111" s="34"/>
      <c r="C111" s="34"/>
      <c r="D111" s="34"/>
      <c r="E111" s="34"/>
      <c r="F111" s="34"/>
    </row>
    <row r="112" spans="1:6">
      <c r="A112" s="34"/>
      <c r="B112" s="34"/>
      <c r="C112" s="34"/>
      <c r="D112" s="34"/>
      <c r="E112" s="34"/>
      <c r="F112" s="34"/>
    </row>
    <row r="113" spans="1:6">
      <c r="A113" s="34"/>
      <c r="B113" s="34"/>
      <c r="C113" s="34"/>
      <c r="D113" s="34"/>
      <c r="E113" s="34"/>
      <c r="F113" s="34"/>
    </row>
    <row r="114" spans="1:6">
      <c r="A114" s="34"/>
      <c r="B114" s="34"/>
      <c r="C114" s="34"/>
      <c r="D114" s="34"/>
      <c r="E114" s="34"/>
      <c r="F114" s="34"/>
    </row>
    <row r="115" spans="1:6">
      <c r="A115" s="34"/>
      <c r="B115" s="34"/>
      <c r="C115" s="34"/>
      <c r="D115" s="34"/>
      <c r="E115" s="34"/>
      <c r="F115" s="34"/>
    </row>
    <row r="116" spans="1:6">
      <c r="A116" s="34"/>
      <c r="B116" s="34"/>
      <c r="C116" s="34"/>
      <c r="D116" s="34"/>
      <c r="E116" s="34"/>
      <c r="F116" s="34"/>
    </row>
    <row r="117" spans="1:6">
      <c r="A117" s="34"/>
      <c r="B117" s="34"/>
      <c r="C117" s="34"/>
      <c r="D117" s="34"/>
      <c r="E117" s="34"/>
      <c r="F117" s="34"/>
    </row>
    <row r="118" spans="1:6">
      <c r="A118" s="34"/>
      <c r="B118" s="34"/>
      <c r="C118" s="34"/>
      <c r="D118" s="34"/>
      <c r="E118" s="34"/>
      <c r="F118" s="34"/>
    </row>
    <row r="119" spans="1:6">
      <c r="A119" s="34"/>
      <c r="B119" s="34"/>
      <c r="C119" s="34"/>
      <c r="D119" s="34"/>
      <c r="E119" s="34"/>
      <c r="F119" s="34"/>
    </row>
    <row r="120" spans="1:6">
      <c r="A120" s="34"/>
      <c r="B120" s="34"/>
      <c r="C120" s="34"/>
      <c r="D120" s="34"/>
      <c r="E120" s="34"/>
      <c r="F120" s="34"/>
    </row>
    <row r="121" spans="1:6">
      <c r="A121" s="34"/>
      <c r="B121" s="34"/>
      <c r="C121" s="34"/>
      <c r="D121" s="34"/>
      <c r="E121" s="34"/>
      <c r="F121" s="34"/>
    </row>
    <row r="122" spans="1:6">
      <c r="A122" s="34"/>
      <c r="B122" s="34"/>
      <c r="C122" s="34"/>
      <c r="D122" s="34"/>
      <c r="E122" s="34"/>
      <c r="F122" s="34"/>
    </row>
    <row r="123" spans="1:6">
      <c r="A123" s="34"/>
      <c r="B123" s="34"/>
      <c r="C123" s="34"/>
      <c r="D123" s="34"/>
      <c r="E123" s="34"/>
      <c r="F123" s="34"/>
    </row>
    <row r="124" spans="1:6">
      <c r="A124" s="34"/>
      <c r="B124" s="34"/>
      <c r="C124" s="34"/>
      <c r="D124" s="34"/>
      <c r="E124" s="34"/>
      <c r="F124" s="34"/>
    </row>
    <row r="125" spans="1:6">
      <c r="A125" s="34"/>
      <c r="B125" s="34"/>
      <c r="C125" s="34"/>
      <c r="D125" s="34"/>
      <c r="E125" s="34"/>
      <c r="F125" s="34"/>
    </row>
    <row r="126" spans="1:6">
      <c r="A126" s="34"/>
      <c r="B126" s="34"/>
      <c r="C126" s="34"/>
      <c r="D126" s="34"/>
      <c r="E126" s="34"/>
      <c r="F126" s="34"/>
    </row>
    <row r="127" spans="1:6">
      <c r="A127" s="34"/>
      <c r="B127" s="34"/>
      <c r="C127" s="34"/>
      <c r="D127" s="34"/>
      <c r="E127" s="34"/>
      <c r="F127" s="34"/>
    </row>
    <row r="128" spans="1:6">
      <c r="A128" s="34"/>
      <c r="B128" s="34"/>
      <c r="C128" s="34"/>
      <c r="D128" s="34"/>
      <c r="E128" s="34"/>
      <c r="F128" s="34"/>
    </row>
    <row r="129" spans="1:6">
      <c r="A129" s="34"/>
      <c r="B129" s="34"/>
      <c r="C129" s="34"/>
      <c r="D129" s="34"/>
      <c r="E129" s="34"/>
      <c r="F129" s="34"/>
    </row>
    <row r="130" spans="1:6">
      <c r="A130" s="34"/>
      <c r="B130" s="34"/>
      <c r="C130" s="34"/>
      <c r="D130" s="34"/>
      <c r="E130" s="34"/>
      <c r="F130" s="34"/>
    </row>
  </sheetData>
  <mergeCells count="15">
    <mergeCell ref="D1:F1"/>
    <mergeCell ref="D2:F2"/>
    <mergeCell ref="D3:F3"/>
    <mergeCell ref="D4:F4"/>
    <mergeCell ref="A49:F49"/>
    <mergeCell ref="A6:F6"/>
    <mergeCell ref="A50:F50"/>
    <mergeCell ref="C7:F7"/>
    <mergeCell ref="A8:A11"/>
    <mergeCell ref="B8:B11"/>
    <mergeCell ref="C8:F8"/>
    <mergeCell ref="C9:C11"/>
    <mergeCell ref="D9:F9"/>
    <mergeCell ref="D10:E10"/>
    <mergeCell ref="F10:F11"/>
  </mergeCells>
  <phoneticPr fontId="4" type="noConversion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1"/>
  <sheetViews>
    <sheetView topLeftCell="A52" zoomScale="134" zoomScaleNormal="134" workbookViewId="0">
      <selection activeCell="C9" sqref="C9:I9"/>
    </sheetView>
  </sheetViews>
  <sheetFormatPr defaultColWidth="8.85546875" defaultRowHeight="12.75"/>
  <cols>
    <col min="1" max="1" width="7.140625" style="59" bestFit="1" customWidth="1"/>
    <col min="2" max="2" width="35.28515625" style="59" customWidth="1"/>
    <col min="3" max="4" width="9" style="59" bestFit="1" customWidth="1"/>
    <col min="5" max="5" width="8.28515625" style="59" bestFit="1" customWidth="1"/>
    <col min="6" max="6" width="11.28515625" style="59" customWidth="1"/>
    <col min="7" max="7" width="7.7109375" style="59" customWidth="1"/>
    <col min="8" max="8" width="9.5703125" style="59" bestFit="1" customWidth="1"/>
    <col min="9" max="9" width="8" style="59" customWidth="1"/>
    <col min="10" max="16384" width="8.85546875" style="59"/>
  </cols>
  <sheetData>
    <row r="1" spans="1:11">
      <c r="A1" s="3"/>
      <c r="B1" s="3"/>
      <c r="C1" s="21"/>
      <c r="D1" s="21"/>
      <c r="E1" s="21"/>
      <c r="F1" s="21"/>
      <c r="G1" s="100" t="s">
        <v>5</v>
      </c>
      <c r="H1" s="100"/>
      <c r="I1" s="100"/>
    </row>
    <row r="2" spans="1:11">
      <c r="A2" s="3"/>
      <c r="B2" s="3"/>
      <c r="C2" s="21"/>
      <c r="D2" s="21"/>
      <c r="E2" s="21"/>
      <c r="F2" s="21"/>
      <c r="G2" s="100" t="s">
        <v>172</v>
      </c>
      <c r="H2" s="100"/>
      <c r="I2" s="100"/>
    </row>
    <row r="3" spans="1:11">
      <c r="A3" s="1"/>
      <c r="B3" s="3"/>
      <c r="C3" s="21"/>
      <c r="D3" s="21"/>
      <c r="E3" s="21"/>
      <c r="F3" s="21"/>
      <c r="G3" s="100" t="s">
        <v>202</v>
      </c>
      <c r="H3" s="100"/>
      <c r="I3" s="100"/>
    </row>
    <row r="4" spans="1:11">
      <c r="A4" s="1"/>
      <c r="B4" s="9"/>
      <c r="C4" s="9"/>
      <c r="D4" s="9"/>
      <c r="E4" s="9"/>
      <c r="F4" s="9"/>
      <c r="G4" s="101" t="s">
        <v>74</v>
      </c>
      <c r="H4" s="101"/>
      <c r="I4" s="101"/>
    </row>
    <row r="5" spans="1:11">
      <c r="A5" s="1"/>
      <c r="B5" s="9"/>
      <c r="C5" s="9"/>
      <c r="D5" s="9"/>
      <c r="E5" s="9"/>
      <c r="F5" s="9"/>
      <c r="G5" s="53"/>
      <c r="H5" s="53"/>
      <c r="I5" s="53"/>
    </row>
    <row r="6" spans="1:11">
      <c r="A6" s="1"/>
      <c r="B6" s="9"/>
      <c r="C6" s="9"/>
      <c r="D6" s="53"/>
      <c r="E6" s="53"/>
      <c r="F6" s="53"/>
      <c r="G6" s="53"/>
      <c r="H6" s="53"/>
      <c r="I6" s="53"/>
    </row>
    <row r="7" spans="1:11">
      <c r="A7" s="103" t="s">
        <v>197</v>
      </c>
      <c r="B7" s="103"/>
      <c r="C7" s="103"/>
      <c r="D7" s="103"/>
      <c r="E7" s="103"/>
      <c r="F7" s="103"/>
      <c r="G7" s="103"/>
      <c r="H7" s="103"/>
      <c r="I7" s="103"/>
    </row>
    <row r="8" spans="1:11">
      <c r="A8" s="103" t="s">
        <v>196</v>
      </c>
      <c r="B8" s="103"/>
      <c r="C8" s="103"/>
      <c r="D8" s="103"/>
      <c r="E8" s="103"/>
      <c r="F8" s="103"/>
      <c r="G8" s="103"/>
      <c r="H8" s="103"/>
      <c r="I8" s="103"/>
    </row>
    <row r="9" spans="1:11">
      <c r="A9" s="1"/>
      <c r="B9" s="3"/>
      <c r="C9" s="89" t="s">
        <v>145</v>
      </c>
      <c r="D9" s="89"/>
      <c r="E9" s="89"/>
      <c r="F9" s="89"/>
      <c r="G9" s="89"/>
      <c r="H9" s="89"/>
      <c r="I9" s="89"/>
    </row>
    <row r="10" spans="1:11">
      <c r="A10" s="107" t="s">
        <v>33</v>
      </c>
      <c r="B10" s="107" t="s">
        <v>66</v>
      </c>
      <c r="C10" s="104" t="s">
        <v>71</v>
      </c>
      <c r="D10" s="105"/>
      <c r="E10" s="105"/>
      <c r="F10" s="105"/>
      <c r="G10" s="105"/>
      <c r="H10" s="105"/>
      <c r="I10" s="106"/>
    </row>
    <row r="11" spans="1:11">
      <c r="A11" s="110"/>
      <c r="B11" s="111"/>
      <c r="C11" s="107" t="s">
        <v>2</v>
      </c>
      <c r="D11" s="109" t="s">
        <v>3</v>
      </c>
      <c r="E11" s="109"/>
      <c r="F11" s="109"/>
      <c r="G11" s="109"/>
      <c r="H11" s="109"/>
      <c r="I11" s="109"/>
    </row>
    <row r="12" spans="1:11" ht="51">
      <c r="A12" s="108"/>
      <c r="B12" s="111"/>
      <c r="C12" s="108"/>
      <c r="D12" s="11" t="s">
        <v>63</v>
      </c>
      <c r="E12" s="11" t="s">
        <v>159</v>
      </c>
      <c r="F12" s="11" t="s">
        <v>64</v>
      </c>
      <c r="G12" s="11" t="s">
        <v>146</v>
      </c>
      <c r="H12" s="11" t="s">
        <v>65</v>
      </c>
      <c r="I12" s="11" t="s">
        <v>181</v>
      </c>
    </row>
    <row r="13" spans="1:11">
      <c r="A13" s="5">
        <v>1</v>
      </c>
      <c r="B13" s="36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</row>
    <row r="14" spans="1:11">
      <c r="A14" s="66" t="s">
        <v>34</v>
      </c>
      <c r="B14" s="67" t="s">
        <v>10</v>
      </c>
      <c r="C14" s="68">
        <v>1175500</v>
      </c>
      <c r="D14" s="69">
        <v>295700</v>
      </c>
      <c r="E14" s="69">
        <v>849800</v>
      </c>
      <c r="F14" s="69">
        <v>18000</v>
      </c>
      <c r="G14" s="69"/>
      <c r="H14" s="69">
        <v>12000</v>
      </c>
      <c r="I14" s="69"/>
    </row>
    <row r="15" spans="1:11">
      <c r="A15" s="66" t="s">
        <v>35</v>
      </c>
      <c r="B15" s="67" t="s">
        <v>135</v>
      </c>
      <c r="C15" s="68">
        <v>848900</v>
      </c>
      <c r="D15" s="69">
        <v>248700</v>
      </c>
      <c r="E15" s="69">
        <v>554800</v>
      </c>
      <c r="F15" s="69">
        <v>24400</v>
      </c>
      <c r="G15" s="69"/>
      <c r="H15" s="69">
        <v>21000</v>
      </c>
      <c r="I15" s="69"/>
      <c r="K15" s="24"/>
    </row>
    <row r="16" spans="1:11">
      <c r="A16" s="70" t="s">
        <v>36</v>
      </c>
      <c r="B16" s="67" t="s">
        <v>142</v>
      </c>
      <c r="C16" s="71">
        <v>948400</v>
      </c>
      <c r="D16" s="69">
        <v>324900</v>
      </c>
      <c r="E16" s="69">
        <v>575500</v>
      </c>
      <c r="F16" s="69">
        <v>28000</v>
      </c>
      <c r="G16" s="72"/>
      <c r="H16" s="72">
        <v>20000</v>
      </c>
      <c r="I16" s="72"/>
    </row>
    <row r="17" spans="1:9">
      <c r="A17" s="70" t="s">
        <v>37</v>
      </c>
      <c r="B17" s="67" t="s">
        <v>136</v>
      </c>
      <c r="C17" s="71">
        <v>1167200</v>
      </c>
      <c r="D17" s="69">
        <v>342400</v>
      </c>
      <c r="E17" s="69">
        <v>760600</v>
      </c>
      <c r="F17" s="69">
        <v>34200</v>
      </c>
      <c r="G17" s="72"/>
      <c r="H17" s="72">
        <v>30000</v>
      </c>
      <c r="I17" s="72"/>
    </row>
    <row r="18" spans="1:9">
      <c r="A18" s="70" t="s">
        <v>38</v>
      </c>
      <c r="B18" s="67" t="s">
        <v>143</v>
      </c>
      <c r="C18" s="72">
        <v>1853800</v>
      </c>
      <c r="D18" s="69">
        <v>449200</v>
      </c>
      <c r="E18" s="69">
        <v>1305000</v>
      </c>
      <c r="F18" s="69">
        <v>82700</v>
      </c>
      <c r="G18" s="72"/>
      <c r="H18" s="72">
        <v>16900</v>
      </c>
      <c r="I18" s="72"/>
    </row>
    <row r="19" spans="1:9">
      <c r="A19" s="70" t="s">
        <v>39</v>
      </c>
      <c r="B19" s="67" t="s">
        <v>199</v>
      </c>
      <c r="C19" s="71">
        <v>1361900</v>
      </c>
      <c r="D19" s="69">
        <v>287400</v>
      </c>
      <c r="E19" s="69">
        <v>912300</v>
      </c>
      <c r="F19" s="69">
        <v>48600</v>
      </c>
      <c r="G19" s="72">
        <v>106600</v>
      </c>
      <c r="H19" s="72">
        <v>7000</v>
      </c>
      <c r="I19" s="72"/>
    </row>
    <row r="20" spans="1:9">
      <c r="A20" s="70" t="s">
        <v>40</v>
      </c>
      <c r="B20" s="67" t="s">
        <v>140</v>
      </c>
      <c r="C20" s="71">
        <v>706100</v>
      </c>
      <c r="D20" s="69">
        <v>249400</v>
      </c>
      <c r="E20" s="69">
        <v>425300</v>
      </c>
      <c r="F20" s="69">
        <v>20600</v>
      </c>
      <c r="G20" s="72"/>
      <c r="H20" s="72">
        <v>10800</v>
      </c>
      <c r="I20" s="72"/>
    </row>
    <row r="21" spans="1:9">
      <c r="A21" s="70" t="s">
        <v>41</v>
      </c>
      <c r="B21" s="67" t="s">
        <v>11</v>
      </c>
      <c r="C21" s="71">
        <v>697700</v>
      </c>
      <c r="D21" s="69">
        <v>226300</v>
      </c>
      <c r="E21" s="69">
        <v>436200</v>
      </c>
      <c r="F21" s="69">
        <v>13200</v>
      </c>
      <c r="G21" s="72"/>
      <c r="H21" s="72">
        <v>22000</v>
      </c>
      <c r="I21" s="72"/>
    </row>
    <row r="22" spans="1:9">
      <c r="A22" s="70" t="s">
        <v>42</v>
      </c>
      <c r="B22" s="67" t="s">
        <v>137</v>
      </c>
      <c r="C22" s="71">
        <v>486900</v>
      </c>
      <c r="D22" s="69">
        <v>161700</v>
      </c>
      <c r="E22" s="69">
        <v>302300</v>
      </c>
      <c r="F22" s="69">
        <v>11200</v>
      </c>
      <c r="G22" s="72"/>
      <c r="H22" s="72">
        <v>11700</v>
      </c>
      <c r="I22" s="72"/>
    </row>
    <row r="23" spans="1:9">
      <c r="A23" s="70" t="s">
        <v>43</v>
      </c>
      <c r="B23" s="67" t="s">
        <v>138</v>
      </c>
      <c r="C23" s="71">
        <v>701600</v>
      </c>
      <c r="D23" s="69">
        <v>213400</v>
      </c>
      <c r="E23" s="69">
        <v>448500</v>
      </c>
      <c r="F23" s="69">
        <v>25200</v>
      </c>
      <c r="G23" s="72"/>
      <c r="H23" s="72">
        <v>14500</v>
      </c>
      <c r="I23" s="72"/>
    </row>
    <row r="24" spans="1:9">
      <c r="A24" s="70" t="s">
        <v>44</v>
      </c>
      <c r="B24" s="67" t="s">
        <v>144</v>
      </c>
      <c r="C24" s="72">
        <v>387400</v>
      </c>
      <c r="D24" s="69">
        <v>117400</v>
      </c>
      <c r="E24" s="69">
        <v>257800</v>
      </c>
      <c r="F24" s="69">
        <v>11100</v>
      </c>
      <c r="G24" s="72"/>
      <c r="H24" s="72">
        <v>1100</v>
      </c>
      <c r="I24" s="72"/>
    </row>
    <row r="25" spans="1:9">
      <c r="A25" s="70" t="s">
        <v>45</v>
      </c>
      <c r="B25" s="67" t="s">
        <v>12</v>
      </c>
      <c r="C25" s="68">
        <v>576100</v>
      </c>
      <c r="D25" s="69">
        <v>316200</v>
      </c>
      <c r="E25" s="69">
        <v>195800</v>
      </c>
      <c r="F25" s="69">
        <v>4800</v>
      </c>
      <c r="G25" s="69"/>
      <c r="H25" s="69">
        <v>59300</v>
      </c>
      <c r="I25" s="69"/>
    </row>
    <row r="26" spans="1:9">
      <c r="A26" s="70" t="s">
        <v>46</v>
      </c>
      <c r="B26" s="67" t="s">
        <v>13</v>
      </c>
      <c r="C26" s="68">
        <v>829600</v>
      </c>
      <c r="D26" s="69">
        <v>508200</v>
      </c>
      <c r="E26" s="69">
        <v>267800</v>
      </c>
      <c r="F26" s="69"/>
      <c r="G26" s="69"/>
      <c r="H26" s="69">
        <v>53600</v>
      </c>
      <c r="I26" s="69"/>
    </row>
    <row r="27" spans="1:9">
      <c r="A27" s="70" t="s">
        <v>47</v>
      </c>
      <c r="B27" s="67" t="s">
        <v>68</v>
      </c>
      <c r="C27" s="68">
        <v>538900</v>
      </c>
      <c r="D27" s="69">
        <v>283800</v>
      </c>
      <c r="E27" s="69">
        <v>192600</v>
      </c>
      <c r="F27" s="69"/>
      <c r="G27" s="69"/>
      <c r="H27" s="69">
        <v>62500</v>
      </c>
      <c r="I27" s="69"/>
    </row>
    <row r="28" spans="1:9">
      <c r="A28" s="70" t="s">
        <v>48</v>
      </c>
      <c r="B28" s="67" t="s">
        <v>139</v>
      </c>
      <c r="C28" s="71">
        <v>183700</v>
      </c>
      <c r="D28" s="69">
        <v>174200</v>
      </c>
      <c r="E28" s="69">
        <v>4000</v>
      </c>
      <c r="F28" s="69"/>
      <c r="G28" s="72"/>
      <c r="H28" s="72">
        <v>5500</v>
      </c>
      <c r="I28" s="72"/>
    </row>
    <row r="29" spans="1:9">
      <c r="A29" s="70" t="s">
        <v>49</v>
      </c>
      <c r="B29" s="67" t="s">
        <v>21</v>
      </c>
      <c r="C29" s="68">
        <v>439600</v>
      </c>
      <c r="D29" s="69">
        <v>402000</v>
      </c>
      <c r="E29" s="69">
        <v>15500</v>
      </c>
      <c r="F29" s="69"/>
      <c r="G29" s="69"/>
      <c r="H29" s="69">
        <v>22100</v>
      </c>
      <c r="I29" s="69"/>
    </row>
    <row r="30" spans="1:9" ht="25.5">
      <c r="A30" s="70" t="s">
        <v>50</v>
      </c>
      <c r="B30" s="67" t="s">
        <v>134</v>
      </c>
      <c r="C30" s="71">
        <v>205900</v>
      </c>
      <c r="D30" s="69">
        <v>187300</v>
      </c>
      <c r="E30" s="69">
        <v>7600</v>
      </c>
      <c r="F30" s="69"/>
      <c r="G30" s="72"/>
      <c r="H30" s="72">
        <v>11000</v>
      </c>
      <c r="I30" s="72"/>
    </row>
    <row r="31" spans="1:9" ht="25.5">
      <c r="A31" s="70" t="s">
        <v>51</v>
      </c>
      <c r="B31" s="67" t="s">
        <v>26</v>
      </c>
      <c r="C31" s="71">
        <v>562600</v>
      </c>
      <c r="D31" s="69">
        <v>479500</v>
      </c>
      <c r="E31" s="69">
        <v>23100</v>
      </c>
      <c r="F31" s="69"/>
      <c r="G31" s="72"/>
      <c r="H31" s="72">
        <v>60000</v>
      </c>
      <c r="I31" s="72"/>
    </row>
    <row r="32" spans="1:9">
      <c r="A32" s="70" t="s">
        <v>52</v>
      </c>
      <c r="B32" s="67" t="s">
        <v>155</v>
      </c>
      <c r="C32" s="72">
        <v>203500</v>
      </c>
      <c r="D32" s="69">
        <v>143600</v>
      </c>
      <c r="E32" s="69">
        <v>57900</v>
      </c>
      <c r="F32" s="69"/>
      <c r="G32" s="72"/>
      <c r="H32" s="72">
        <v>2000</v>
      </c>
      <c r="I32" s="72"/>
    </row>
    <row r="33" spans="1:12">
      <c r="A33" s="70" t="s">
        <v>53</v>
      </c>
      <c r="B33" s="73" t="s">
        <v>23</v>
      </c>
      <c r="C33" s="74">
        <v>215900</v>
      </c>
      <c r="D33" s="69">
        <v>210000</v>
      </c>
      <c r="E33" s="69"/>
      <c r="F33" s="69">
        <v>1900</v>
      </c>
      <c r="G33" s="75">
        <v>2500</v>
      </c>
      <c r="H33" s="75">
        <v>1500</v>
      </c>
      <c r="I33" s="75"/>
    </row>
    <row r="34" spans="1:12" ht="25.5">
      <c r="A34" s="70" t="s">
        <v>54</v>
      </c>
      <c r="B34" s="82" t="s">
        <v>133</v>
      </c>
      <c r="C34" s="76">
        <f>748900+30100</f>
        <v>779000</v>
      </c>
      <c r="D34" s="72">
        <v>738700</v>
      </c>
      <c r="E34" s="72"/>
      <c r="F34" s="72"/>
      <c r="G34" s="77">
        <f>9900+30100</f>
        <v>40000</v>
      </c>
      <c r="H34" s="77">
        <v>300</v>
      </c>
      <c r="I34" s="77"/>
    </row>
    <row r="35" spans="1:12">
      <c r="A35" s="70" t="s">
        <v>55</v>
      </c>
      <c r="B35" s="73" t="s">
        <v>28</v>
      </c>
      <c r="C35" s="76">
        <f>488200+3900</f>
        <v>492100</v>
      </c>
      <c r="D35" s="69">
        <v>470100</v>
      </c>
      <c r="E35" s="69"/>
      <c r="F35" s="69"/>
      <c r="G35" s="77">
        <f>4600+3900</f>
        <v>8500</v>
      </c>
      <c r="H35" s="77">
        <v>13500</v>
      </c>
      <c r="I35" s="77"/>
    </row>
    <row r="36" spans="1:12">
      <c r="A36" s="70" t="s">
        <v>56</v>
      </c>
      <c r="B36" s="73" t="s">
        <v>72</v>
      </c>
      <c r="C36" s="76">
        <v>82100</v>
      </c>
      <c r="D36" s="69">
        <v>81000</v>
      </c>
      <c r="E36" s="69"/>
      <c r="F36" s="69"/>
      <c r="G36" s="77">
        <v>1000</v>
      </c>
      <c r="H36" s="77">
        <v>100</v>
      </c>
      <c r="I36" s="77"/>
    </row>
    <row r="37" spans="1:12">
      <c r="A37" s="70" t="s">
        <v>57</v>
      </c>
      <c r="B37" s="73" t="s">
        <v>24</v>
      </c>
      <c r="C37" s="76">
        <v>76000</v>
      </c>
      <c r="D37" s="69">
        <v>74600</v>
      </c>
      <c r="E37" s="69"/>
      <c r="F37" s="69"/>
      <c r="G37" s="77">
        <v>1000</v>
      </c>
      <c r="H37" s="77">
        <v>400</v>
      </c>
      <c r="I37" s="77"/>
    </row>
    <row r="38" spans="1:12">
      <c r="A38" s="70" t="s">
        <v>58</v>
      </c>
      <c r="B38" s="73" t="s">
        <v>127</v>
      </c>
      <c r="C38" s="76">
        <v>78400</v>
      </c>
      <c r="D38" s="69">
        <v>77100</v>
      </c>
      <c r="E38" s="69"/>
      <c r="F38" s="69"/>
      <c r="G38" s="77">
        <v>1000</v>
      </c>
      <c r="H38" s="77">
        <v>300</v>
      </c>
      <c r="I38" s="77"/>
    </row>
    <row r="39" spans="1:12">
      <c r="A39" s="70" t="s">
        <v>59</v>
      </c>
      <c r="B39" s="73" t="s">
        <v>25</v>
      </c>
      <c r="C39" s="76">
        <v>103800</v>
      </c>
      <c r="D39" s="69">
        <v>102700</v>
      </c>
      <c r="E39" s="69"/>
      <c r="F39" s="69"/>
      <c r="G39" s="77">
        <v>1000</v>
      </c>
      <c r="H39" s="77">
        <v>100</v>
      </c>
      <c r="I39" s="77"/>
    </row>
    <row r="40" spans="1:12">
      <c r="A40" s="70" t="s">
        <v>60</v>
      </c>
      <c r="B40" s="78" t="s">
        <v>126</v>
      </c>
      <c r="C40" s="76">
        <v>293200</v>
      </c>
      <c r="D40" s="69">
        <v>30600</v>
      </c>
      <c r="E40" s="69"/>
      <c r="F40" s="69">
        <v>259600</v>
      </c>
      <c r="G40" s="76"/>
      <c r="H40" s="76">
        <v>3000</v>
      </c>
      <c r="I40" s="76"/>
      <c r="L40" s="60"/>
    </row>
    <row r="41" spans="1:12">
      <c r="A41" s="70" t="s">
        <v>116</v>
      </c>
      <c r="B41" s="78" t="s">
        <v>128</v>
      </c>
      <c r="C41" s="76">
        <v>92100</v>
      </c>
      <c r="D41" s="69">
        <v>92100</v>
      </c>
      <c r="E41" s="69"/>
      <c r="F41" s="69"/>
      <c r="G41" s="76"/>
      <c r="H41" s="76"/>
      <c r="I41" s="76"/>
    </row>
    <row r="42" spans="1:12">
      <c r="A42" s="70" t="s">
        <v>117</v>
      </c>
      <c r="B42" s="78" t="s">
        <v>132</v>
      </c>
      <c r="C42" s="76">
        <v>761400</v>
      </c>
      <c r="D42" s="69">
        <v>95300</v>
      </c>
      <c r="E42" s="69"/>
      <c r="F42" s="69">
        <v>666100</v>
      </c>
      <c r="G42" s="76"/>
      <c r="H42" s="76"/>
      <c r="I42" s="76"/>
    </row>
    <row r="43" spans="1:12" ht="25.5">
      <c r="A43" s="70" t="s">
        <v>118</v>
      </c>
      <c r="B43" s="78" t="s">
        <v>129</v>
      </c>
      <c r="C43" s="76">
        <v>285400</v>
      </c>
      <c r="D43" s="69">
        <v>285400</v>
      </c>
      <c r="E43" s="69"/>
      <c r="F43" s="69"/>
      <c r="G43" s="76"/>
      <c r="H43" s="76"/>
      <c r="I43" s="76"/>
    </row>
    <row r="44" spans="1:12">
      <c r="A44" s="70" t="s">
        <v>119</v>
      </c>
      <c r="B44" s="78" t="s">
        <v>67</v>
      </c>
      <c r="C44" s="76">
        <v>988500</v>
      </c>
      <c r="D44" s="69">
        <v>437100</v>
      </c>
      <c r="E44" s="69"/>
      <c r="F44" s="69">
        <v>514200</v>
      </c>
      <c r="G44" s="76">
        <v>7200</v>
      </c>
      <c r="H44" s="76">
        <v>30000</v>
      </c>
      <c r="I44" s="76"/>
    </row>
    <row r="45" spans="1:12">
      <c r="A45" s="70" t="s">
        <v>120</v>
      </c>
      <c r="B45" s="78" t="s">
        <v>157</v>
      </c>
      <c r="C45" s="76">
        <v>662500</v>
      </c>
      <c r="D45" s="69">
        <v>650000</v>
      </c>
      <c r="E45" s="69"/>
      <c r="F45" s="69"/>
      <c r="G45" s="76">
        <v>10700</v>
      </c>
      <c r="H45" s="76">
        <v>1800</v>
      </c>
      <c r="I45" s="76"/>
    </row>
    <row r="46" spans="1:12">
      <c r="A46" s="79" t="s">
        <v>121</v>
      </c>
      <c r="B46" s="78" t="s">
        <v>32</v>
      </c>
      <c r="C46" s="76">
        <v>1520400</v>
      </c>
      <c r="D46" s="69">
        <v>155800</v>
      </c>
      <c r="E46" s="69"/>
      <c r="F46" s="69">
        <v>216000</v>
      </c>
      <c r="G46" s="76">
        <v>114600</v>
      </c>
      <c r="H46" s="76">
        <v>1034000</v>
      </c>
      <c r="I46" s="76"/>
    </row>
    <row r="47" spans="1:12">
      <c r="A47" s="79" t="s">
        <v>122</v>
      </c>
      <c r="B47" s="78" t="s">
        <v>27</v>
      </c>
      <c r="C47" s="76">
        <f>9286500+125300</f>
        <v>9411800</v>
      </c>
      <c r="D47" s="76">
        <v>8133200</v>
      </c>
      <c r="E47" s="76">
        <v>21700</v>
      </c>
      <c r="F47" s="76">
        <v>1022700</v>
      </c>
      <c r="G47" s="76">
        <f>35500+125300</f>
        <v>160800</v>
      </c>
      <c r="H47" s="76">
        <v>65000</v>
      </c>
      <c r="I47" s="76">
        <v>8400</v>
      </c>
    </row>
    <row r="48" spans="1:12">
      <c r="A48" s="70"/>
      <c r="B48" s="80" t="s">
        <v>201</v>
      </c>
      <c r="C48" s="77">
        <f>17500-5000</f>
        <v>12500</v>
      </c>
      <c r="D48" s="77">
        <v>17500</v>
      </c>
      <c r="E48" s="77"/>
      <c r="F48" s="77"/>
      <c r="G48" s="77"/>
      <c r="H48" s="77"/>
      <c r="I48" s="77"/>
    </row>
    <row r="49" spans="1:9">
      <c r="A49" s="22"/>
      <c r="B49" s="49" t="s">
        <v>73</v>
      </c>
      <c r="C49" s="17">
        <f t="shared" ref="C49:I49" si="0">C14+C15+C16+C17+C18+C19+C20+C21+C22+C23+C24+C25+C26+C27+C28+C29+C30+C31+C32+C33+C34+C35+C36+C37+C38+C39+C40+C41+C42+C43+C44+C45+C46+C47</f>
        <v>29717900</v>
      </c>
      <c r="D49" s="17">
        <f t="shared" si="0"/>
        <v>17045000</v>
      </c>
      <c r="E49" s="17">
        <f t="shared" si="0"/>
        <v>7614100</v>
      </c>
      <c r="F49" s="17">
        <f t="shared" si="0"/>
        <v>3002500</v>
      </c>
      <c r="G49" s="17">
        <f t="shared" si="0"/>
        <v>454900</v>
      </c>
      <c r="H49" s="17">
        <f t="shared" si="0"/>
        <v>1593000</v>
      </c>
      <c r="I49" s="17">
        <f t="shared" si="0"/>
        <v>8400</v>
      </c>
    </row>
    <row r="50" spans="1:9">
      <c r="A50" s="102"/>
      <c r="B50" s="102"/>
      <c r="C50" s="102"/>
      <c r="D50" s="102"/>
      <c r="E50" s="102"/>
      <c r="F50" s="102"/>
      <c r="G50" s="102"/>
      <c r="H50" s="102"/>
      <c r="I50" s="102"/>
    </row>
    <row r="51" spans="1:9">
      <c r="A51" s="88" t="s">
        <v>19</v>
      </c>
      <c r="B51" s="88"/>
      <c r="C51" s="88"/>
      <c r="D51" s="88"/>
      <c r="E51" s="88"/>
      <c r="F51" s="88"/>
      <c r="G51" s="88"/>
      <c r="H51" s="88"/>
      <c r="I51" s="88"/>
    </row>
    <row r="52" spans="1:9">
      <c r="A52" s="33"/>
      <c r="B52" s="33"/>
      <c r="C52" s="33"/>
      <c r="D52" s="33"/>
      <c r="E52" s="33"/>
      <c r="F52" s="33"/>
      <c r="G52" s="33"/>
      <c r="H52" s="33"/>
      <c r="I52" s="33"/>
    </row>
    <row r="53" spans="1:9">
      <c r="A53" s="33"/>
      <c r="B53" s="33"/>
      <c r="C53" s="33"/>
      <c r="D53" s="33"/>
      <c r="E53" s="33"/>
      <c r="F53" s="33"/>
      <c r="G53" s="33"/>
      <c r="H53" s="33"/>
      <c r="I53" s="33"/>
    </row>
    <row r="54" spans="1:9">
      <c r="A54" s="33"/>
      <c r="B54" s="33"/>
      <c r="C54" s="33"/>
      <c r="D54" s="33"/>
      <c r="E54" s="33"/>
      <c r="F54" s="33"/>
      <c r="G54" s="33"/>
      <c r="H54" s="33"/>
      <c r="I54" s="33"/>
    </row>
    <row r="55" spans="1:9">
      <c r="A55" s="33"/>
      <c r="B55" s="33"/>
      <c r="C55" s="33"/>
      <c r="D55" s="33"/>
      <c r="E55" s="33"/>
      <c r="F55" s="33"/>
      <c r="G55" s="33"/>
      <c r="H55" s="33"/>
      <c r="I55" s="33"/>
    </row>
    <row r="56" spans="1:9">
      <c r="A56" s="33"/>
      <c r="B56" s="33"/>
      <c r="C56" s="33"/>
      <c r="D56" s="33"/>
      <c r="E56" s="33"/>
      <c r="F56" s="33"/>
      <c r="G56" s="33"/>
      <c r="H56" s="33"/>
      <c r="I56" s="33"/>
    </row>
    <row r="57" spans="1:9">
      <c r="A57" s="33"/>
      <c r="B57" s="33"/>
      <c r="C57" s="33"/>
      <c r="D57" s="33"/>
      <c r="E57" s="33"/>
      <c r="F57" s="33"/>
      <c r="G57" s="33"/>
      <c r="H57" s="33"/>
      <c r="I57" s="33"/>
    </row>
    <row r="58" spans="1:9">
      <c r="A58" s="33"/>
      <c r="B58" s="33"/>
      <c r="C58" s="33"/>
      <c r="D58" s="33"/>
      <c r="E58" s="33"/>
      <c r="F58" s="33"/>
      <c r="G58" s="33"/>
      <c r="H58" s="33"/>
      <c r="I58" s="33"/>
    </row>
    <row r="59" spans="1:9">
      <c r="A59" s="33"/>
      <c r="B59" s="33"/>
      <c r="C59" s="33"/>
      <c r="D59" s="33"/>
      <c r="E59" s="33"/>
      <c r="F59" s="33"/>
      <c r="G59" s="33"/>
      <c r="H59" s="33"/>
      <c r="I59" s="33"/>
    </row>
    <row r="60" spans="1:9">
      <c r="A60" s="33"/>
      <c r="B60" s="33"/>
      <c r="C60" s="33"/>
      <c r="D60" s="33"/>
      <c r="E60" s="33"/>
      <c r="F60" s="33"/>
      <c r="G60" s="33"/>
      <c r="H60" s="33"/>
      <c r="I60" s="33"/>
    </row>
    <row r="61" spans="1:9">
      <c r="A61" s="33"/>
      <c r="B61" s="33"/>
      <c r="C61" s="33"/>
      <c r="D61" s="33"/>
      <c r="E61" s="33"/>
      <c r="F61" s="33"/>
      <c r="G61" s="33"/>
      <c r="H61" s="33"/>
      <c r="I61" s="33"/>
    </row>
    <row r="62" spans="1:9">
      <c r="A62" s="33"/>
      <c r="B62" s="33"/>
      <c r="C62" s="33"/>
      <c r="D62" s="33"/>
      <c r="E62" s="33"/>
      <c r="F62" s="33"/>
      <c r="G62" s="33"/>
      <c r="H62" s="33"/>
      <c r="I62" s="33"/>
    </row>
    <row r="63" spans="1:9">
      <c r="A63" s="33"/>
      <c r="B63" s="33"/>
      <c r="C63" s="33"/>
      <c r="D63" s="33"/>
      <c r="E63" s="33"/>
      <c r="F63" s="33"/>
      <c r="G63" s="33"/>
      <c r="H63" s="33"/>
      <c r="I63" s="33"/>
    </row>
    <row r="64" spans="1:9">
      <c r="A64" s="33"/>
      <c r="B64" s="33"/>
      <c r="C64" s="33"/>
      <c r="D64" s="33"/>
      <c r="E64" s="33"/>
      <c r="F64" s="33"/>
      <c r="G64" s="33"/>
      <c r="H64" s="33"/>
      <c r="I64" s="33"/>
    </row>
    <row r="65" spans="1:9">
      <c r="A65" s="33"/>
      <c r="B65" s="33"/>
      <c r="C65" s="33"/>
      <c r="D65" s="33"/>
      <c r="E65" s="33"/>
      <c r="F65" s="33"/>
      <c r="G65" s="33"/>
      <c r="H65" s="33"/>
      <c r="I65" s="33"/>
    </row>
    <row r="66" spans="1:9">
      <c r="A66" s="33"/>
      <c r="B66" s="33"/>
      <c r="C66" s="33"/>
      <c r="D66" s="33"/>
      <c r="E66" s="33"/>
      <c r="F66" s="33"/>
      <c r="G66" s="33"/>
      <c r="H66" s="33"/>
      <c r="I66" s="33"/>
    </row>
    <row r="67" spans="1:9">
      <c r="A67" s="33"/>
      <c r="B67" s="33"/>
      <c r="C67" s="33"/>
      <c r="D67" s="33"/>
      <c r="E67" s="33"/>
      <c r="F67" s="33"/>
      <c r="G67" s="33"/>
      <c r="H67" s="33"/>
      <c r="I67" s="33"/>
    </row>
    <row r="68" spans="1:9">
      <c r="A68" s="33"/>
      <c r="B68" s="33"/>
      <c r="C68" s="33"/>
      <c r="D68" s="33"/>
      <c r="E68" s="33"/>
      <c r="F68" s="33"/>
      <c r="G68" s="33"/>
      <c r="H68" s="33"/>
      <c r="I68" s="33"/>
    </row>
    <row r="69" spans="1:9">
      <c r="A69" s="33"/>
      <c r="B69" s="33"/>
      <c r="C69" s="33"/>
      <c r="D69" s="33"/>
      <c r="E69" s="33"/>
      <c r="F69" s="33"/>
      <c r="G69" s="33"/>
      <c r="H69" s="33"/>
      <c r="I69" s="33"/>
    </row>
    <row r="70" spans="1:9">
      <c r="A70" s="33"/>
      <c r="B70" s="33"/>
      <c r="C70" s="33"/>
      <c r="D70" s="33"/>
      <c r="E70" s="33"/>
      <c r="F70" s="33"/>
      <c r="G70" s="33"/>
      <c r="H70" s="33"/>
      <c r="I70" s="33"/>
    </row>
    <row r="71" spans="1:9">
      <c r="A71" s="33"/>
      <c r="B71" s="33"/>
      <c r="C71" s="33"/>
      <c r="D71" s="33"/>
      <c r="E71" s="33"/>
      <c r="F71" s="33"/>
      <c r="G71" s="33"/>
      <c r="H71" s="33"/>
      <c r="I71" s="33"/>
    </row>
    <row r="72" spans="1:9">
      <c r="A72" s="33"/>
      <c r="B72" s="33"/>
      <c r="C72" s="33"/>
      <c r="D72" s="33"/>
      <c r="E72" s="33"/>
      <c r="F72" s="33"/>
      <c r="G72" s="33"/>
      <c r="H72" s="33"/>
      <c r="I72" s="33"/>
    </row>
    <row r="73" spans="1:9">
      <c r="A73" s="33"/>
      <c r="B73" s="33"/>
      <c r="C73" s="33"/>
      <c r="D73" s="33"/>
      <c r="E73" s="33"/>
      <c r="F73" s="33"/>
      <c r="G73" s="33"/>
      <c r="H73" s="33"/>
      <c r="I73" s="33"/>
    </row>
    <row r="74" spans="1:9">
      <c r="A74" s="33"/>
      <c r="B74" s="33"/>
      <c r="C74" s="33"/>
      <c r="D74" s="33"/>
      <c r="E74" s="33"/>
      <c r="F74" s="33"/>
      <c r="G74" s="33"/>
      <c r="H74" s="33"/>
      <c r="I74" s="33"/>
    </row>
    <row r="75" spans="1:9">
      <c r="A75" s="33"/>
      <c r="B75" s="33"/>
      <c r="C75" s="33"/>
      <c r="D75" s="33"/>
      <c r="E75" s="33"/>
      <c r="F75" s="33"/>
      <c r="G75" s="33"/>
      <c r="H75" s="33"/>
      <c r="I75" s="33"/>
    </row>
    <row r="76" spans="1:9">
      <c r="A76" s="33"/>
      <c r="B76" s="33"/>
      <c r="C76" s="33"/>
      <c r="D76" s="33"/>
      <c r="E76" s="33"/>
      <c r="F76" s="33"/>
      <c r="G76" s="33"/>
      <c r="H76" s="33"/>
      <c r="I76" s="33"/>
    </row>
    <row r="77" spans="1:9">
      <c r="A77" s="33"/>
      <c r="B77" s="33"/>
      <c r="C77" s="33"/>
      <c r="D77" s="33"/>
      <c r="E77" s="33"/>
      <c r="F77" s="33"/>
      <c r="G77" s="33"/>
      <c r="H77" s="33"/>
      <c r="I77" s="33"/>
    </row>
    <row r="78" spans="1:9">
      <c r="A78" s="33"/>
      <c r="B78" s="33"/>
      <c r="C78" s="33"/>
      <c r="D78" s="33"/>
      <c r="E78" s="33"/>
      <c r="F78" s="33"/>
      <c r="G78" s="33"/>
      <c r="H78" s="33"/>
      <c r="I78" s="33"/>
    </row>
    <row r="79" spans="1:9">
      <c r="A79" s="33"/>
      <c r="B79" s="33"/>
      <c r="C79" s="33"/>
      <c r="D79" s="33"/>
      <c r="E79" s="33"/>
      <c r="F79" s="33"/>
      <c r="G79" s="33"/>
      <c r="H79" s="33"/>
      <c r="I79" s="33"/>
    </row>
    <row r="80" spans="1:9">
      <c r="A80" s="33"/>
      <c r="B80" s="33"/>
      <c r="C80" s="33"/>
      <c r="D80" s="33"/>
      <c r="E80" s="33"/>
      <c r="F80" s="33"/>
      <c r="G80" s="33"/>
      <c r="H80" s="33"/>
      <c r="I80" s="33"/>
    </row>
    <row r="81" spans="1:9">
      <c r="A81" s="33"/>
      <c r="B81" s="33"/>
      <c r="C81" s="33"/>
      <c r="D81" s="33"/>
      <c r="E81" s="33"/>
      <c r="F81" s="33"/>
      <c r="G81" s="33"/>
      <c r="H81" s="33"/>
      <c r="I81" s="33"/>
    </row>
    <row r="82" spans="1:9">
      <c r="A82" s="33"/>
      <c r="B82" s="33"/>
      <c r="C82" s="33"/>
      <c r="D82" s="33"/>
      <c r="E82" s="33"/>
      <c r="F82" s="33"/>
      <c r="G82" s="33"/>
      <c r="H82" s="33"/>
      <c r="I82" s="33"/>
    </row>
    <row r="83" spans="1:9">
      <c r="A83" s="33"/>
      <c r="B83" s="33"/>
      <c r="C83" s="33"/>
      <c r="D83" s="33"/>
      <c r="E83" s="33"/>
      <c r="F83" s="33"/>
      <c r="G83" s="33"/>
      <c r="H83" s="33"/>
      <c r="I83" s="33"/>
    </row>
    <row r="84" spans="1:9">
      <c r="A84" s="33"/>
      <c r="B84" s="33"/>
      <c r="C84" s="33"/>
      <c r="D84" s="33"/>
      <c r="E84" s="33"/>
      <c r="F84" s="33"/>
      <c r="G84" s="33"/>
      <c r="H84" s="33"/>
      <c r="I84" s="33"/>
    </row>
    <row r="85" spans="1:9">
      <c r="A85" s="33"/>
      <c r="B85" s="33"/>
      <c r="C85" s="33"/>
      <c r="D85" s="33"/>
      <c r="E85" s="33"/>
      <c r="F85" s="33"/>
      <c r="G85" s="33"/>
      <c r="H85" s="33"/>
      <c r="I85" s="33"/>
    </row>
    <row r="86" spans="1:9">
      <c r="A86" s="33"/>
      <c r="B86" s="33"/>
      <c r="C86" s="33"/>
      <c r="D86" s="33"/>
      <c r="E86" s="33"/>
      <c r="F86" s="33"/>
      <c r="G86" s="33"/>
      <c r="H86" s="33"/>
      <c r="I86" s="33"/>
    </row>
    <row r="87" spans="1:9">
      <c r="A87" s="33"/>
      <c r="B87" s="33"/>
      <c r="C87" s="33"/>
      <c r="D87" s="33"/>
      <c r="E87" s="33"/>
      <c r="F87" s="33"/>
      <c r="G87" s="33"/>
      <c r="H87" s="33"/>
      <c r="I87" s="33"/>
    </row>
    <row r="88" spans="1:9">
      <c r="A88" s="33"/>
      <c r="B88" s="33"/>
      <c r="C88" s="33"/>
      <c r="D88" s="33"/>
      <c r="E88" s="33"/>
      <c r="F88" s="33"/>
      <c r="G88" s="33"/>
      <c r="H88" s="33"/>
      <c r="I88" s="33"/>
    </row>
    <row r="89" spans="1:9">
      <c r="A89" s="33"/>
      <c r="B89" s="33"/>
      <c r="C89" s="33"/>
      <c r="D89" s="33"/>
      <c r="E89" s="33"/>
      <c r="F89" s="33"/>
      <c r="G89" s="33"/>
      <c r="H89" s="33"/>
      <c r="I89" s="33"/>
    </row>
    <row r="90" spans="1:9">
      <c r="A90" s="33"/>
      <c r="B90" s="33"/>
      <c r="C90" s="33"/>
      <c r="D90" s="33"/>
      <c r="E90" s="33"/>
      <c r="F90" s="33"/>
      <c r="G90" s="33"/>
      <c r="H90" s="33"/>
      <c r="I90" s="33"/>
    </row>
    <row r="91" spans="1:9">
      <c r="A91" s="33"/>
      <c r="B91" s="33"/>
      <c r="C91" s="33"/>
      <c r="D91" s="33"/>
      <c r="E91" s="33"/>
      <c r="F91" s="33"/>
      <c r="G91" s="33"/>
      <c r="H91" s="33"/>
      <c r="I91" s="33"/>
    </row>
    <row r="92" spans="1:9">
      <c r="A92" s="33"/>
      <c r="B92" s="33"/>
      <c r="C92" s="33"/>
      <c r="D92" s="33"/>
      <c r="E92" s="33"/>
      <c r="F92" s="33"/>
      <c r="G92" s="33"/>
      <c r="H92" s="33"/>
      <c r="I92" s="33"/>
    </row>
    <row r="93" spans="1:9">
      <c r="A93" s="33"/>
      <c r="B93" s="33"/>
      <c r="C93" s="33"/>
      <c r="D93" s="33"/>
      <c r="E93" s="33"/>
      <c r="F93" s="33"/>
      <c r="G93" s="33"/>
      <c r="H93" s="33"/>
      <c r="I93" s="33"/>
    </row>
    <row r="94" spans="1:9">
      <c r="A94" s="33"/>
      <c r="B94" s="33"/>
      <c r="C94" s="33"/>
      <c r="D94" s="33"/>
      <c r="E94" s="33"/>
      <c r="F94" s="33"/>
      <c r="G94" s="33"/>
      <c r="H94" s="33"/>
      <c r="I94" s="33"/>
    </row>
    <row r="95" spans="1:9">
      <c r="A95" s="33"/>
      <c r="B95" s="33"/>
      <c r="C95" s="33"/>
      <c r="D95" s="33"/>
      <c r="E95" s="33"/>
      <c r="F95" s="33"/>
      <c r="G95" s="33"/>
      <c r="H95" s="33"/>
      <c r="I95" s="33"/>
    </row>
    <row r="96" spans="1:9">
      <c r="A96" s="33"/>
      <c r="B96" s="33"/>
      <c r="C96" s="33"/>
      <c r="D96" s="33"/>
      <c r="E96" s="33"/>
      <c r="F96" s="33"/>
      <c r="G96" s="33"/>
      <c r="H96" s="33"/>
      <c r="I96" s="33"/>
    </row>
    <row r="97" spans="1:9">
      <c r="A97" s="33"/>
      <c r="B97" s="33"/>
      <c r="C97" s="33"/>
      <c r="D97" s="33"/>
      <c r="E97" s="33"/>
      <c r="F97" s="33"/>
      <c r="G97" s="33"/>
      <c r="H97" s="33"/>
      <c r="I97" s="33"/>
    </row>
    <row r="98" spans="1:9">
      <c r="A98" s="33"/>
      <c r="B98" s="33"/>
      <c r="C98" s="33"/>
      <c r="D98" s="33"/>
      <c r="E98" s="33"/>
      <c r="F98" s="33"/>
      <c r="G98" s="33"/>
      <c r="H98" s="33"/>
      <c r="I98" s="33"/>
    </row>
    <row r="99" spans="1:9">
      <c r="A99" s="33"/>
      <c r="B99" s="33"/>
      <c r="C99" s="33"/>
      <c r="D99" s="33"/>
      <c r="E99" s="33"/>
      <c r="F99" s="33"/>
      <c r="G99" s="33"/>
      <c r="H99" s="33"/>
      <c r="I99" s="33"/>
    </row>
    <row r="100" spans="1:9">
      <c r="A100" s="33"/>
      <c r="B100" s="33"/>
      <c r="C100" s="33"/>
      <c r="D100" s="33"/>
      <c r="E100" s="33"/>
      <c r="F100" s="33"/>
      <c r="G100" s="33"/>
      <c r="H100" s="33"/>
      <c r="I100" s="33"/>
    </row>
    <row r="101" spans="1:9">
      <c r="A101" s="33"/>
      <c r="B101" s="33"/>
      <c r="C101" s="33"/>
      <c r="D101" s="33"/>
      <c r="E101" s="33"/>
      <c r="F101" s="33"/>
      <c r="G101" s="33"/>
      <c r="H101" s="33"/>
      <c r="I101" s="33"/>
    </row>
    <row r="102" spans="1:9">
      <c r="A102" s="33"/>
      <c r="B102" s="33"/>
      <c r="C102" s="33"/>
      <c r="D102" s="33"/>
      <c r="E102" s="33"/>
      <c r="F102" s="33"/>
      <c r="G102" s="33"/>
      <c r="H102" s="33"/>
      <c r="I102" s="33"/>
    </row>
    <row r="103" spans="1:9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9">
      <c r="A105" s="33"/>
      <c r="B105" s="33"/>
      <c r="C105" s="33"/>
      <c r="D105" s="33"/>
      <c r="E105" s="33"/>
      <c r="F105" s="33"/>
      <c r="G105" s="33"/>
      <c r="H105" s="33"/>
      <c r="I105" s="33"/>
    </row>
    <row r="106" spans="1:9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9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>
      <c r="A108" s="33"/>
      <c r="B108" s="33"/>
      <c r="C108" s="33"/>
      <c r="D108" s="33"/>
      <c r="E108" s="33"/>
      <c r="F108" s="33"/>
      <c r="G108" s="33"/>
      <c r="H108" s="33"/>
      <c r="I108" s="33"/>
    </row>
    <row r="109" spans="1:9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9">
      <c r="A111" s="33"/>
      <c r="B111" s="33"/>
      <c r="C111" s="33"/>
      <c r="D111" s="33"/>
      <c r="E111" s="33"/>
      <c r="F111" s="33"/>
      <c r="G111" s="33"/>
      <c r="H111" s="33"/>
      <c r="I111" s="33"/>
    </row>
    <row r="112" spans="1:9">
      <c r="A112" s="33"/>
      <c r="B112" s="33"/>
      <c r="C112" s="33"/>
      <c r="D112" s="33"/>
      <c r="E112" s="33"/>
      <c r="F112" s="33"/>
      <c r="G112" s="33"/>
      <c r="H112" s="33"/>
      <c r="I112" s="33"/>
    </row>
    <row r="113" spans="1:9">
      <c r="A113" s="33"/>
      <c r="B113" s="33"/>
      <c r="C113" s="33"/>
      <c r="D113" s="33"/>
      <c r="E113" s="33"/>
      <c r="F113" s="33"/>
      <c r="G113" s="33"/>
      <c r="H113" s="33"/>
      <c r="I113" s="33"/>
    </row>
    <row r="114" spans="1:9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>
      <c r="A115" s="33"/>
      <c r="B115" s="33"/>
      <c r="C115" s="33"/>
      <c r="D115" s="33"/>
      <c r="E115" s="33"/>
      <c r="F115" s="33"/>
      <c r="G115" s="33"/>
      <c r="H115" s="33"/>
      <c r="I115" s="33"/>
    </row>
    <row r="116" spans="1:9">
      <c r="A116" s="33"/>
      <c r="B116" s="33"/>
      <c r="C116" s="33"/>
      <c r="D116" s="33"/>
      <c r="E116" s="33"/>
      <c r="F116" s="33"/>
      <c r="G116" s="33"/>
      <c r="H116" s="33"/>
      <c r="I116" s="33"/>
    </row>
    <row r="117" spans="1:9">
      <c r="A117" s="33"/>
      <c r="B117" s="33"/>
      <c r="C117" s="33"/>
      <c r="D117" s="33"/>
      <c r="E117" s="33"/>
      <c r="F117" s="33"/>
      <c r="G117" s="33"/>
      <c r="H117" s="33"/>
      <c r="I117" s="33"/>
    </row>
    <row r="118" spans="1:9">
      <c r="A118" s="33"/>
      <c r="B118" s="33"/>
      <c r="C118" s="33"/>
      <c r="D118" s="33"/>
      <c r="E118" s="33"/>
      <c r="F118" s="33"/>
      <c r="G118" s="33"/>
      <c r="H118" s="33"/>
      <c r="I118" s="33"/>
    </row>
    <row r="119" spans="1:9">
      <c r="A119" s="33"/>
      <c r="B119" s="33"/>
      <c r="C119" s="33"/>
      <c r="D119" s="33"/>
      <c r="E119" s="33"/>
      <c r="F119" s="33"/>
      <c r="G119" s="33"/>
      <c r="H119" s="33"/>
      <c r="I119" s="33"/>
    </row>
    <row r="120" spans="1:9">
      <c r="A120" s="33"/>
      <c r="B120" s="33"/>
      <c r="C120" s="33"/>
      <c r="D120" s="33"/>
      <c r="E120" s="33"/>
      <c r="F120" s="33"/>
      <c r="G120" s="33"/>
      <c r="H120" s="33"/>
      <c r="I120" s="33"/>
    </row>
    <row r="121" spans="1:9">
      <c r="A121" s="33"/>
      <c r="B121" s="33"/>
      <c r="C121" s="33"/>
      <c r="D121" s="33"/>
      <c r="E121" s="33"/>
      <c r="F121" s="33"/>
      <c r="G121" s="33"/>
      <c r="H121" s="33"/>
      <c r="I121" s="33"/>
    </row>
    <row r="122" spans="1:9">
      <c r="A122" s="33"/>
      <c r="B122" s="33"/>
      <c r="C122" s="33"/>
      <c r="D122" s="33"/>
      <c r="E122" s="33"/>
      <c r="F122" s="33"/>
      <c r="G122" s="33"/>
      <c r="H122" s="33"/>
      <c r="I122" s="33"/>
    </row>
    <row r="123" spans="1:9">
      <c r="A123" s="33"/>
      <c r="B123" s="33"/>
      <c r="C123" s="33"/>
      <c r="D123" s="33"/>
      <c r="E123" s="33"/>
      <c r="F123" s="33"/>
      <c r="G123" s="33"/>
      <c r="H123" s="33"/>
      <c r="I123" s="33"/>
    </row>
    <row r="124" spans="1:9">
      <c r="A124" s="33"/>
      <c r="B124" s="33"/>
      <c r="C124" s="33"/>
      <c r="D124" s="33"/>
      <c r="E124" s="33"/>
      <c r="F124" s="33"/>
      <c r="G124" s="33"/>
      <c r="H124" s="33"/>
      <c r="I124" s="33"/>
    </row>
    <row r="125" spans="1:9">
      <c r="A125" s="33"/>
      <c r="B125" s="33"/>
      <c r="C125" s="33"/>
      <c r="D125" s="33"/>
      <c r="E125" s="33"/>
      <c r="F125" s="33"/>
      <c r="G125" s="33"/>
      <c r="H125" s="33"/>
      <c r="I125" s="33"/>
    </row>
    <row r="126" spans="1:9">
      <c r="A126" s="33"/>
      <c r="B126" s="33"/>
      <c r="C126" s="33"/>
      <c r="D126" s="33"/>
      <c r="E126" s="33"/>
      <c r="F126" s="33"/>
      <c r="G126" s="33"/>
      <c r="H126" s="33"/>
      <c r="I126" s="33"/>
    </row>
    <row r="127" spans="1:9">
      <c r="A127" s="33"/>
      <c r="B127" s="33"/>
      <c r="C127" s="33"/>
      <c r="D127" s="33"/>
      <c r="E127" s="33"/>
      <c r="F127" s="33"/>
      <c r="G127" s="33"/>
      <c r="H127" s="33"/>
      <c r="I127" s="33"/>
    </row>
    <row r="128" spans="1:9">
      <c r="A128" s="33"/>
      <c r="B128" s="33"/>
      <c r="C128" s="33"/>
      <c r="D128" s="33"/>
      <c r="E128" s="33"/>
      <c r="F128" s="33"/>
      <c r="G128" s="33"/>
      <c r="H128" s="33"/>
      <c r="I128" s="33"/>
    </row>
    <row r="129" spans="1:9">
      <c r="A129" s="33"/>
      <c r="B129" s="33"/>
      <c r="C129" s="33"/>
      <c r="D129" s="33"/>
      <c r="E129" s="33"/>
      <c r="F129" s="33"/>
      <c r="G129" s="33"/>
      <c r="H129" s="33"/>
      <c r="I129" s="33"/>
    </row>
    <row r="130" spans="1:9">
      <c r="A130" s="33"/>
      <c r="B130" s="33"/>
      <c r="C130" s="33"/>
      <c r="D130" s="33"/>
      <c r="E130" s="33"/>
      <c r="F130" s="33"/>
      <c r="G130" s="33"/>
      <c r="H130" s="33"/>
      <c r="I130" s="33"/>
    </row>
    <row r="131" spans="1:9">
      <c r="A131" s="33"/>
      <c r="B131" s="33"/>
      <c r="C131" s="33"/>
      <c r="D131" s="33"/>
      <c r="E131" s="33"/>
      <c r="F131" s="33"/>
      <c r="G131" s="33"/>
      <c r="H131" s="33"/>
      <c r="I131" s="33"/>
    </row>
  </sheetData>
  <mergeCells count="14">
    <mergeCell ref="A51:I51"/>
    <mergeCell ref="A7:I7"/>
    <mergeCell ref="G1:I1"/>
    <mergeCell ref="G2:I2"/>
    <mergeCell ref="G3:I3"/>
    <mergeCell ref="G4:I4"/>
    <mergeCell ref="A10:A12"/>
    <mergeCell ref="B10:B12"/>
    <mergeCell ref="C10:I10"/>
    <mergeCell ref="A8:I8"/>
    <mergeCell ref="C11:C12"/>
    <mergeCell ref="D11:I11"/>
    <mergeCell ref="C9:I9"/>
    <mergeCell ref="A50:I50"/>
  </mergeCells>
  <pageMargins left="0.78740157480314965" right="0.39370078740157483" top="0.39370078740157483" bottom="0.39370078740157483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5"/>
  <sheetViews>
    <sheetView tabSelected="1" zoomScale="135" zoomScaleNormal="135" workbookViewId="0">
      <selection activeCell="E3" sqref="E3:G3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21"/>
      <c r="E1" s="100" t="s">
        <v>5</v>
      </c>
      <c r="F1" s="100"/>
      <c r="G1" s="100"/>
    </row>
    <row r="2" spans="1:8" ht="14.1" customHeight="1">
      <c r="A2" s="3"/>
      <c r="B2" s="3"/>
      <c r="C2" s="3"/>
      <c r="D2" s="21"/>
      <c r="E2" s="100" t="s">
        <v>172</v>
      </c>
      <c r="F2" s="100"/>
      <c r="G2" s="100"/>
    </row>
    <row r="3" spans="1:8" ht="14.1" customHeight="1">
      <c r="A3" s="1"/>
      <c r="B3" s="2"/>
      <c r="C3" s="3"/>
      <c r="D3" s="21"/>
      <c r="E3" s="100" t="s">
        <v>202</v>
      </c>
      <c r="F3" s="100"/>
      <c r="G3" s="100"/>
    </row>
    <row r="4" spans="1:8" ht="14.1" customHeight="1">
      <c r="A4" s="1"/>
      <c r="B4" s="2"/>
      <c r="C4" s="9"/>
      <c r="D4" s="9"/>
      <c r="E4" s="101" t="s">
        <v>154</v>
      </c>
      <c r="F4" s="101"/>
      <c r="G4" s="101"/>
    </row>
    <row r="5" spans="1:8" ht="12.75" customHeight="1">
      <c r="A5" s="1"/>
      <c r="B5" s="2"/>
      <c r="C5" s="3"/>
      <c r="D5" s="9"/>
      <c r="E5" s="9"/>
      <c r="F5" s="9"/>
      <c r="G5" s="9"/>
    </row>
    <row r="6" spans="1:8" ht="24.6" customHeight="1">
      <c r="A6" s="103" t="s">
        <v>179</v>
      </c>
      <c r="B6" s="103"/>
      <c r="C6" s="103"/>
      <c r="D6" s="103"/>
      <c r="E6" s="103"/>
      <c r="F6" s="103"/>
      <c r="G6" s="103"/>
      <c r="H6" s="25"/>
    </row>
    <row r="7" spans="1:8" ht="15" customHeight="1">
      <c r="A7" s="1"/>
      <c r="B7" s="2"/>
      <c r="C7" s="3"/>
      <c r="D7" s="112"/>
      <c r="E7" s="112"/>
      <c r="F7" s="89" t="s">
        <v>145</v>
      </c>
      <c r="G7" s="89"/>
      <c r="H7" s="19"/>
    </row>
    <row r="8" spans="1:8" ht="12.75" customHeight="1">
      <c r="A8" s="90" t="s">
        <v>0</v>
      </c>
      <c r="B8" s="116" t="s">
        <v>1</v>
      </c>
      <c r="C8" s="90" t="s">
        <v>62</v>
      </c>
      <c r="D8" s="93" t="s">
        <v>71</v>
      </c>
      <c r="E8" s="94"/>
      <c r="F8" s="94"/>
      <c r="G8" s="95"/>
    </row>
    <row r="9" spans="1:8" ht="12.75" customHeight="1">
      <c r="A9" s="91"/>
      <c r="B9" s="117"/>
      <c r="C9" s="91"/>
      <c r="D9" s="90" t="s">
        <v>2</v>
      </c>
      <c r="E9" s="97" t="s">
        <v>3</v>
      </c>
      <c r="F9" s="97"/>
      <c r="G9" s="98"/>
    </row>
    <row r="10" spans="1:8">
      <c r="A10" s="91"/>
      <c r="B10" s="117"/>
      <c r="C10" s="91"/>
      <c r="D10" s="91"/>
      <c r="E10" s="99" t="s">
        <v>69</v>
      </c>
      <c r="F10" s="99"/>
      <c r="G10" s="90" t="s">
        <v>20</v>
      </c>
    </row>
    <row r="11" spans="1:8" ht="24.75" customHeight="1">
      <c r="A11" s="96"/>
      <c r="B11" s="118"/>
      <c r="C11" s="96"/>
      <c r="D11" s="96"/>
      <c r="E11" s="35" t="s">
        <v>70</v>
      </c>
      <c r="F11" s="37" t="s">
        <v>6</v>
      </c>
      <c r="G11" s="96"/>
    </row>
    <row r="12" spans="1:8" ht="12" customHeight="1">
      <c r="A12" s="5">
        <v>1</v>
      </c>
      <c r="B12" s="29" t="s">
        <v>4</v>
      </c>
      <c r="C12" s="4">
        <v>3</v>
      </c>
      <c r="D12" s="4">
        <v>5</v>
      </c>
      <c r="E12" s="4">
        <v>6</v>
      </c>
      <c r="F12" s="4">
        <v>7</v>
      </c>
      <c r="G12" s="4">
        <v>8</v>
      </c>
    </row>
    <row r="13" spans="1:8" ht="25.5">
      <c r="A13" s="62" t="s">
        <v>34</v>
      </c>
      <c r="B13" s="119" t="s">
        <v>8</v>
      </c>
      <c r="C13" s="10" t="s">
        <v>9</v>
      </c>
      <c r="D13" s="31">
        <f>SUM(D14:D18)</f>
        <v>13738300</v>
      </c>
      <c r="E13" s="31">
        <f>SUM(E14:E18)</f>
        <v>13685700</v>
      </c>
      <c r="F13" s="31">
        <f>SUM(F14:F18)</f>
        <v>11650800</v>
      </c>
      <c r="G13" s="31">
        <f>SUM(G14:G18)</f>
        <v>52600</v>
      </c>
    </row>
    <row r="14" spans="1:8">
      <c r="A14" s="28" t="s">
        <v>78</v>
      </c>
      <c r="B14" s="120"/>
      <c r="C14" s="11" t="s">
        <v>63</v>
      </c>
      <c r="D14" s="12">
        <v>5437000</v>
      </c>
      <c r="E14" s="12">
        <f>D14-G14</f>
        <v>5399800</v>
      </c>
      <c r="F14" s="12">
        <v>4257100</v>
      </c>
      <c r="G14" s="12">
        <v>37200</v>
      </c>
    </row>
    <row r="15" spans="1:8">
      <c r="A15" s="28" t="s">
        <v>80</v>
      </c>
      <c r="B15" s="120"/>
      <c r="C15" s="11" t="s">
        <v>159</v>
      </c>
      <c r="D15" s="12">
        <v>7614100</v>
      </c>
      <c r="E15" s="12">
        <f>D15-G15</f>
        <v>7598700</v>
      </c>
      <c r="F15" s="12">
        <v>7253600</v>
      </c>
      <c r="G15" s="12">
        <v>15400</v>
      </c>
    </row>
    <row r="16" spans="1:8">
      <c r="A16" s="28" t="s">
        <v>81</v>
      </c>
      <c r="B16" s="120"/>
      <c r="C16" s="11" t="s">
        <v>146</v>
      </c>
      <c r="D16" s="23">
        <f>106600+129200</f>
        <v>235800</v>
      </c>
      <c r="E16" s="12">
        <f>D16-G16</f>
        <v>235800</v>
      </c>
      <c r="F16" s="23">
        <v>102500</v>
      </c>
      <c r="G16" s="23"/>
    </row>
    <row r="17" spans="1:7">
      <c r="A17" s="28" t="s">
        <v>184</v>
      </c>
      <c r="B17" s="120"/>
      <c r="C17" s="11" t="s">
        <v>65</v>
      </c>
      <c r="D17" s="12">
        <v>443000</v>
      </c>
      <c r="E17" s="12">
        <f>D17-G17</f>
        <v>443000</v>
      </c>
      <c r="F17" s="12">
        <v>37600</v>
      </c>
      <c r="G17" s="23"/>
    </row>
    <row r="18" spans="1:7">
      <c r="A18" s="28" t="s">
        <v>185</v>
      </c>
      <c r="B18" s="121"/>
      <c r="C18" s="11" t="s">
        <v>147</v>
      </c>
      <c r="D18" s="23">
        <v>8400</v>
      </c>
      <c r="E18" s="12">
        <f>D18-G18</f>
        <v>8400</v>
      </c>
      <c r="F18" s="23"/>
      <c r="G18" s="23"/>
    </row>
    <row r="19" spans="1:7" ht="25.5">
      <c r="A19" s="62" t="s">
        <v>35</v>
      </c>
      <c r="B19" s="113" t="s">
        <v>7</v>
      </c>
      <c r="C19" s="7" t="s">
        <v>14</v>
      </c>
      <c r="D19" s="32">
        <f>SUM(D20:D23)</f>
        <v>5711900</v>
      </c>
      <c r="E19" s="32">
        <f>SUM(E20:E23)</f>
        <v>5686900</v>
      </c>
      <c r="F19" s="32">
        <f>SUM(F20:F23)</f>
        <v>2858300</v>
      </c>
      <c r="G19" s="32">
        <f>SUM(G20:G23)</f>
        <v>25000</v>
      </c>
    </row>
    <row r="20" spans="1:7" ht="12" customHeight="1">
      <c r="A20" s="61" t="s">
        <v>82</v>
      </c>
      <c r="B20" s="114"/>
      <c r="C20" s="11" t="s">
        <v>63</v>
      </c>
      <c r="D20" s="50">
        <v>2560900</v>
      </c>
      <c r="E20" s="12">
        <f>D20-G20</f>
        <v>2547900</v>
      </c>
      <c r="F20" s="50">
        <v>1131200</v>
      </c>
      <c r="G20" s="50">
        <v>13000</v>
      </c>
    </row>
    <row r="21" spans="1:7">
      <c r="A21" s="61" t="s">
        <v>83</v>
      </c>
      <c r="B21" s="114"/>
      <c r="C21" s="11" t="s">
        <v>146</v>
      </c>
      <c r="D21" s="15">
        <v>168000</v>
      </c>
      <c r="E21" s="12">
        <f>D21-G21</f>
        <v>168000</v>
      </c>
      <c r="F21" s="16">
        <v>111400</v>
      </c>
      <c r="G21" s="16"/>
    </row>
    <row r="22" spans="1:7" ht="12.75" customHeight="1">
      <c r="A22" s="61" t="s">
        <v>85</v>
      </c>
      <c r="B22" s="114"/>
      <c r="C22" s="11" t="s">
        <v>64</v>
      </c>
      <c r="D22" s="15">
        <v>1914200</v>
      </c>
      <c r="E22" s="12">
        <f>D22-G22</f>
        <v>1914200</v>
      </c>
      <c r="F22" s="52">
        <v>926300</v>
      </c>
      <c r="G22" s="15"/>
    </row>
    <row r="23" spans="1:7">
      <c r="A23" s="28" t="s">
        <v>186</v>
      </c>
      <c r="B23" s="115"/>
      <c r="C23" s="11" t="s">
        <v>65</v>
      </c>
      <c r="D23" s="50">
        <v>1068800</v>
      </c>
      <c r="E23" s="12">
        <f>D23-G23</f>
        <v>1056800</v>
      </c>
      <c r="F23" s="50">
        <v>689400</v>
      </c>
      <c r="G23" s="50">
        <v>12000</v>
      </c>
    </row>
    <row r="24" spans="1:7" ht="25.5">
      <c r="A24" s="63" t="s">
        <v>36</v>
      </c>
      <c r="B24" s="113" t="s">
        <v>22</v>
      </c>
      <c r="C24" s="14" t="s">
        <v>167</v>
      </c>
      <c r="D24" s="39">
        <f>SUM(D25:D27)</f>
        <v>2214500</v>
      </c>
      <c r="E24" s="39">
        <f>SUM(E25:E27)</f>
        <v>2084200</v>
      </c>
      <c r="F24" s="39">
        <f>SUM(F25:F27)</f>
        <v>1391700</v>
      </c>
      <c r="G24" s="39">
        <f>SUM(G25:G27)</f>
        <v>130300</v>
      </c>
    </row>
    <row r="25" spans="1:7">
      <c r="A25" s="6" t="s">
        <v>90</v>
      </c>
      <c r="B25" s="114"/>
      <c r="C25" s="11" t="s">
        <v>146</v>
      </c>
      <c r="D25" s="15">
        <f>21000+30100</f>
        <v>51100</v>
      </c>
      <c r="E25" s="12">
        <f>D25-G25</f>
        <v>51100</v>
      </c>
      <c r="F25" s="16">
        <v>21000</v>
      </c>
      <c r="G25" s="16"/>
    </row>
    <row r="26" spans="1:7">
      <c r="A26" s="6" t="s">
        <v>92</v>
      </c>
      <c r="B26" s="114"/>
      <c r="C26" s="11" t="s">
        <v>63</v>
      </c>
      <c r="D26" s="15">
        <v>2147200</v>
      </c>
      <c r="E26" s="12">
        <f>D26-G26</f>
        <v>2019300</v>
      </c>
      <c r="F26" s="15">
        <v>1370700</v>
      </c>
      <c r="G26" s="15">
        <v>127900</v>
      </c>
    </row>
    <row r="27" spans="1:7" ht="12.75" customHeight="1">
      <c r="A27" s="6" t="s">
        <v>94</v>
      </c>
      <c r="B27" s="115"/>
      <c r="C27" s="11" t="s">
        <v>65</v>
      </c>
      <c r="D27" s="15">
        <v>16200</v>
      </c>
      <c r="E27" s="12">
        <f>D27-G27</f>
        <v>13800</v>
      </c>
      <c r="F27" s="15"/>
      <c r="G27" s="15">
        <v>2400</v>
      </c>
    </row>
    <row r="28" spans="1:7" ht="28.15" customHeight="1">
      <c r="A28" s="62" t="s">
        <v>37</v>
      </c>
      <c r="B28" s="113" t="s">
        <v>16</v>
      </c>
      <c r="C28" s="14" t="s">
        <v>17</v>
      </c>
      <c r="D28" s="39">
        <f>SUM(D29:D32)</f>
        <v>4115600</v>
      </c>
      <c r="E28" s="39">
        <f>SUM(E29:E32)</f>
        <v>3810800</v>
      </c>
      <c r="F28" s="39">
        <f>SUM(F29:F32)</f>
        <v>2989200</v>
      </c>
      <c r="G28" s="39">
        <f>SUM(G29:G32)</f>
        <v>304800</v>
      </c>
    </row>
    <row r="29" spans="1:7">
      <c r="A29" s="28" t="s">
        <v>151</v>
      </c>
      <c r="B29" s="114"/>
      <c r="C29" s="11" t="s">
        <v>63</v>
      </c>
      <c r="D29" s="15">
        <f>3287400-10000</f>
        <v>3277400</v>
      </c>
      <c r="E29" s="12">
        <f>D29-G29</f>
        <v>2972600</v>
      </c>
      <c r="F29" s="15">
        <v>2248700</v>
      </c>
      <c r="G29" s="15">
        <v>304800</v>
      </c>
    </row>
    <row r="30" spans="1:7">
      <c r="A30" s="28" t="s">
        <v>162</v>
      </c>
      <c r="B30" s="114"/>
      <c r="C30" s="11" t="s">
        <v>64</v>
      </c>
      <c r="D30" s="15">
        <v>773200</v>
      </c>
      <c r="E30" s="12">
        <f>D30-G30</f>
        <v>773200</v>
      </c>
      <c r="F30" s="15">
        <v>740500</v>
      </c>
      <c r="G30" s="15"/>
    </row>
    <row r="31" spans="1:7">
      <c r="A31" s="28" t="s">
        <v>163</v>
      </c>
      <c r="B31" s="114"/>
      <c r="C31" s="11" t="s">
        <v>65</v>
      </c>
      <c r="D31" s="15">
        <v>65000</v>
      </c>
      <c r="E31" s="12">
        <f>D31-G31</f>
        <v>65000</v>
      </c>
      <c r="F31" s="15"/>
      <c r="G31" s="15"/>
    </row>
    <row r="32" spans="1:7">
      <c r="A32" s="28" t="s">
        <v>187</v>
      </c>
      <c r="B32" s="115"/>
      <c r="C32" s="11" t="s">
        <v>146</v>
      </c>
      <c r="D32" s="15"/>
      <c r="E32" s="12">
        <f>D32-G32</f>
        <v>0</v>
      </c>
      <c r="F32" s="15"/>
      <c r="G32" s="8"/>
    </row>
    <row r="33" spans="1:7" ht="25.5">
      <c r="A33" s="62">
        <v>5</v>
      </c>
      <c r="B33" s="113" t="s">
        <v>18</v>
      </c>
      <c r="C33" s="30" t="s">
        <v>61</v>
      </c>
      <c r="D33" s="32">
        <f>SUM(D34:D35)</f>
        <v>1622000</v>
      </c>
      <c r="E33" s="32">
        <f>SUM(E34:E35)</f>
        <v>1494900</v>
      </c>
      <c r="F33" s="32">
        <f>SUM(F34:F35)</f>
        <v>157700</v>
      </c>
      <c r="G33" s="32">
        <f>SUM(G34:G35)</f>
        <v>127100</v>
      </c>
    </row>
    <row r="34" spans="1:7">
      <c r="A34" s="28" t="s">
        <v>164</v>
      </c>
      <c r="B34" s="114"/>
      <c r="C34" s="11" t="s">
        <v>64</v>
      </c>
      <c r="D34" s="18">
        <v>304900</v>
      </c>
      <c r="E34" s="18">
        <f>D34-G34</f>
        <v>304900</v>
      </c>
      <c r="F34" s="18">
        <v>157700</v>
      </c>
      <c r="G34" s="18"/>
    </row>
    <row r="35" spans="1:7">
      <c r="A35" s="28" t="s">
        <v>188</v>
      </c>
      <c r="B35" s="115"/>
      <c r="C35" s="11" t="s">
        <v>63</v>
      </c>
      <c r="D35" s="18">
        <f>1307100+10000</f>
        <v>1317100</v>
      </c>
      <c r="E35" s="12">
        <f>D35-G35</f>
        <v>1190000</v>
      </c>
      <c r="F35" s="32"/>
      <c r="G35" s="18">
        <v>127100</v>
      </c>
    </row>
    <row r="36" spans="1:7" ht="25.5">
      <c r="A36" s="62" t="s">
        <v>39</v>
      </c>
      <c r="B36" s="113" t="s">
        <v>29</v>
      </c>
      <c r="C36" s="30" t="s">
        <v>130</v>
      </c>
      <c r="D36" s="32">
        <f>SUM(D37:D39)</f>
        <v>1942800</v>
      </c>
      <c r="E36" s="32">
        <f>SUM(E37:E39)</f>
        <v>1375300</v>
      </c>
      <c r="F36" s="32">
        <f>SUM(F37:F39)</f>
        <v>145700</v>
      </c>
      <c r="G36" s="32">
        <f>SUM(G37:G39)</f>
        <v>567500</v>
      </c>
    </row>
    <row r="37" spans="1:7" ht="12.75" customHeight="1">
      <c r="A37" s="28" t="s">
        <v>189</v>
      </c>
      <c r="B37" s="114"/>
      <c r="C37" s="11" t="s">
        <v>63</v>
      </c>
      <c r="D37" s="15">
        <v>1932600</v>
      </c>
      <c r="E37" s="12">
        <f>D37-G37</f>
        <v>1365100</v>
      </c>
      <c r="F37" s="15">
        <v>145700</v>
      </c>
      <c r="G37" s="15">
        <v>567500</v>
      </c>
    </row>
    <row r="38" spans="1:7" ht="12.75" customHeight="1">
      <c r="A38" s="28" t="s">
        <v>59</v>
      </c>
      <c r="B38" s="114"/>
      <c r="C38" s="11" t="s">
        <v>64</v>
      </c>
      <c r="D38" s="15">
        <v>10200</v>
      </c>
      <c r="E38" s="12">
        <f>D38-G38</f>
        <v>10200</v>
      </c>
      <c r="F38" s="15"/>
      <c r="G38" s="15"/>
    </row>
    <row r="39" spans="1:7" ht="12.75" customHeight="1">
      <c r="A39" s="28" t="s">
        <v>190</v>
      </c>
      <c r="B39" s="115"/>
      <c r="C39" s="11" t="s">
        <v>146</v>
      </c>
      <c r="D39" s="15"/>
      <c r="E39" s="12">
        <f>D39-G39</f>
        <v>0</v>
      </c>
      <c r="F39" s="15"/>
      <c r="G39" s="15"/>
    </row>
    <row r="40" spans="1:7" ht="12.75" customHeight="1">
      <c r="A40" s="28" t="s">
        <v>191</v>
      </c>
      <c r="B40" s="113" t="s">
        <v>30</v>
      </c>
      <c r="C40" s="14" t="s">
        <v>31</v>
      </c>
      <c r="D40" s="38">
        <f>D41+D42+D43</f>
        <v>372800</v>
      </c>
      <c r="E40" s="38">
        <f>E41+E42+E43</f>
        <v>36600</v>
      </c>
      <c r="F40" s="38">
        <f>F41+F42+F43</f>
        <v>0</v>
      </c>
      <c r="G40" s="38">
        <f>G41+G42+G43</f>
        <v>336200</v>
      </c>
    </row>
    <row r="41" spans="1:7" ht="12.75" customHeight="1">
      <c r="A41" s="28" t="s">
        <v>192</v>
      </c>
      <c r="B41" s="114"/>
      <c r="C41" s="11" t="s">
        <v>63</v>
      </c>
      <c r="D41" s="15">
        <v>372800</v>
      </c>
      <c r="E41" s="56">
        <f>D41-G41</f>
        <v>36600</v>
      </c>
      <c r="F41" s="13"/>
      <c r="G41" s="13">
        <v>336200</v>
      </c>
    </row>
    <row r="42" spans="1:7" ht="12.75" customHeight="1">
      <c r="A42" s="28" t="s">
        <v>193</v>
      </c>
      <c r="B42" s="114"/>
      <c r="C42" s="11" t="s">
        <v>146</v>
      </c>
      <c r="D42" s="15"/>
      <c r="E42" s="12">
        <f>D42-G42</f>
        <v>0</v>
      </c>
      <c r="F42" s="13"/>
      <c r="G42" s="13"/>
    </row>
    <row r="43" spans="1:7">
      <c r="A43" s="28" t="s">
        <v>194</v>
      </c>
      <c r="B43" s="115"/>
      <c r="C43" s="11" t="s">
        <v>147</v>
      </c>
      <c r="D43" s="15"/>
      <c r="E43" s="12">
        <f>D43-G43</f>
        <v>0</v>
      </c>
      <c r="F43" s="13"/>
      <c r="G43" s="13"/>
    </row>
    <row r="44" spans="1:7">
      <c r="A44" s="6"/>
      <c r="B44" s="64"/>
      <c r="C44" s="43" t="s">
        <v>73</v>
      </c>
      <c r="D44" s="17">
        <f>SUM(D40+D36+D33+D28+D24+D19+D13)</f>
        <v>29717900</v>
      </c>
      <c r="E44" s="17">
        <f>SUM(E40+E36+E33+E28+E24+E19+E13)</f>
        <v>28174400</v>
      </c>
      <c r="F44" s="17">
        <f>F40+F36+F33+F28+F24+F19+F13</f>
        <v>19193400</v>
      </c>
      <c r="G44" s="17">
        <f>SUM(G40+G36+G33+G28+G24+G19+G13)</f>
        <v>1543500</v>
      </c>
    </row>
    <row r="45" spans="1:7">
      <c r="A45" s="87"/>
      <c r="B45" s="87"/>
      <c r="C45" s="87"/>
      <c r="D45" s="87"/>
      <c r="E45" s="87"/>
      <c r="F45" s="87"/>
      <c r="G45" s="87"/>
    </row>
    <row r="46" spans="1:7">
      <c r="A46" s="24"/>
      <c r="B46" s="24"/>
      <c r="C46" s="24"/>
      <c r="D46" s="24"/>
      <c r="E46" s="24"/>
      <c r="F46" s="24"/>
      <c r="G46" s="24"/>
    </row>
    <row r="47" spans="1:7">
      <c r="A47" s="24"/>
      <c r="B47" s="24"/>
      <c r="C47" s="41" t="s">
        <v>63</v>
      </c>
      <c r="D47" s="54">
        <f>D14+D20+D26+D29+D35+D37+D41</f>
        <v>17045000</v>
      </c>
      <c r="E47" s="54">
        <f>E14+E20+E26+E29+E35+E37+E41</f>
        <v>15531300</v>
      </c>
      <c r="F47" s="54">
        <f>F14+F20+F26+F29+F35+F37+F41</f>
        <v>9153400</v>
      </c>
      <c r="G47" s="54">
        <f>G14+G20+G26+G29+G35+G37+G41</f>
        <v>1513700</v>
      </c>
    </row>
    <row r="48" spans="1:7">
      <c r="A48" s="24"/>
      <c r="B48" s="24"/>
      <c r="C48" s="41" t="s">
        <v>159</v>
      </c>
      <c r="D48" s="51">
        <f>D15</f>
        <v>7614100</v>
      </c>
      <c r="E48" s="51">
        <f>E15</f>
        <v>7598700</v>
      </c>
      <c r="F48" s="42">
        <f>F15</f>
        <v>7253600</v>
      </c>
      <c r="G48" s="51">
        <f>G15</f>
        <v>15400</v>
      </c>
    </row>
    <row r="49" spans="1:9">
      <c r="A49" s="24"/>
      <c r="B49" s="24"/>
      <c r="C49" s="41" t="s">
        <v>64</v>
      </c>
      <c r="D49" s="54">
        <f>D22+D30+D34+D38</f>
        <v>3002500</v>
      </c>
      <c r="E49" s="54">
        <f>E22+E30+E34+E38</f>
        <v>3002500</v>
      </c>
      <c r="F49" s="58">
        <f>F22+F30+F34+F38</f>
        <v>1824500</v>
      </c>
      <c r="G49" s="54">
        <f>G22+G30+G34+G38</f>
        <v>0</v>
      </c>
    </row>
    <row r="50" spans="1:9">
      <c r="C50" s="41" t="s">
        <v>146</v>
      </c>
      <c r="D50" s="54">
        <f>D42+D39+D32+D25+D21+D16</f>
        <v>454900</v>
      </c>
      <c r="E50" s="54">
        <f>E42+E39+E32+E25+E21+E16</f>
        <v>454900</v>
      </c>
      <c r="F50" s="58">
        <f>F42+F39+F32+F25+F21+F16</f>
        <v>234900</v>
      </c>
      <c r="G50" s="54">
        <f>G42+G39+G32+G25+G21+G16</f>
        <v>0</v>
      </c>
    </row>
    <row r="51" spans="1:9">
      <c r="C51" s="41" t="s">
        <v>65</v>
      </c>
      <c r="D51" s="54">
        <f>D17+D23+D27+D31</f>
        <v>1593000</v>
      </c>
      <c r="E51" s="54">
        <f>E17+E23+E27+E31</f>
        <v>1578600</v>
      </c>
      <c r="F51" s="58">
        <f>F17+F23+F27+F31</f>
        <v>727000</v>
      </c>
      <c r="G51" s="54">
        <f>G17+G23+G27+G31</f>
        <v>14400</v>
      </c>
    </row>
    <row r="52" spans="1:9">
      <c r="C52" s="41" t="s">
        <v>147</v>
      </c>
      <c r="D52" s="54">
        <f>D18+D43</f>
        <v>8400</v>
      </c>
      <c r="E52" s="54">
        <f>E18+E43</f>
        <v>8400</v>
      </c>
      <c r="F52" s="54">
        <f>F18+F43</f>
        <v>0</v>
      </c>
      <c r="G52" s="54">
        <f>G18+G43</f>
        <v>0</v>
      </c>
    </row>
    <row r="53" spans="1:9">
      <c r="C53" s="43" t="s">
        <v>161</v>
      </c>
      <c r="D53" s="55">
        <f>SUM(D47:D52)</f>
        <v>29717900</v>
      </c>
      <c r="E53" s="55">
        <f>SUM(E47:E52)</f>
        <v>28174400</v>
      </c>
      <c r="F53" s="55">
        <f>SUM(F47:F52)</f>
        <v>19193400</v>
      </c>
      <c r="G53" s="55">
        <f>SUM(G47:G52)</f>
        <v>1543500</v>
      </c>
    </row>
    <row r="55" spans="1:9">
      <c r="A55" s="65"/>
      <c r="B55" s="65"/>
      <c r="C55" s="88" t="s">
        <v>195</v>
      </c>
      <c r="D55" s="88"/>
      <c r="E55" s="88"/>
      <c r="F55" s="88"/>
      <c r="G55" s="88"/>
      <c r="H55" s="65"/>
      <c r="I55" s="65"/>
    </row>
  </sheetData>
  <mergeCells count="24">
    <mergeCell ref="C55:G55"/>
    <mergeCell ref="A45:G45"/>
    <mergeCell ref="A8:A11"/>
    <mergeCell ref="B8:B11"/>
    <mergeCell ref="D9:D11"/>
    <mergeCell ref="E9:G9"/>
    <mergeCell ref="B40:B43"/>
    <mergeCell ref="B13:B18"/>
    <mergeCell ref="B19:B23"/>
    <mergeCell ref="B24:B27"/>
    <mergeCell ref="B28:B32"/>
    <mergeCell ref="B33:B35"/>
    <mergeCell ref="B36:B39"/>
    <mergeCell ref="C8:C11"/>
    <mergeCell ref="D8:G8"/>
    <mergeCell ref="E10:F10"/>
    <mergeCell ref="G10:G11"/>
    <mergeCell ref="E1:G1"/>
    <mergeCell ref="E2:G2"/>
    <mergeCell ref="E3:G3"/>
    <mergeCell ref="E4:G4"/>
    <mergeCell ref="D7:E7"/>
    <mergeCell ref="F7:G7"/>
    <mergeCell ref="A6:G6"/>
  </mergeCells>
  <phoneticPr fontId="4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3"/>
  <sheetViews>
    <sheetView zoomScale="135" zoomScaleNormal="135" workbookViewId="0">
      <selection activeCell="F14" sqref="F14"/>
    </sheetView>
  </sheetViews>
  <sheetFormatPr defaultRowHeight="12.75"/>
  <cols>
    <col min="1" max="1" width="4" customWidth="1"/>
    <col min="2" max="2" width="46.85546875" customWidth="1"/>
    <col min="3" max="3" width="14.7109375" customWidth="1"/>
    <col min="4" max="4" width="19.28515625" customWidth="1"/>
  </cols>
  <sheetData>
    <row r="1" spans="1:5" ht="14.1" customHeight="1">
      <c r="A1" s="3"/>
      <c r="B1" s="3"/>
      <c r="C1" s="21"/>
      <c r="D1" s="20" t="s">
        <v>5</v>
      </c>
    </row>
    <row r="2" spans="1:5" ht="14.1" customHeight="1">
      <c r="A2" s="3"/>
      <c r="B2" s="3"/>
      <c r="C2" s="21"/>
      <c r="D2" s="21" t="s">
        <v>172</v>
      </c>
    </row>
    <row r="3" spans="1:5" ht="14.1" customHeight="1">
      <c r="A3" s="1"/>
      <c r="B3" s="3"/>
      <c r="C3" s="21"/>
      <c r="D3" s="20" t="s">
        <v>202</v>
      </c>
    </row>
    <row r="4" spans="1:5" ht="14.1" customHeight="1">
      <c r="A4" s="1"/>
      <c r="B4" s="9"/>
      <c r="C4" s="9"/>
      <c r="D4" s="53" t="s">
        <v>182</v>
      </c>
    </row>
    <row r="5" spans="1:5" ht="12.75" customHeight="1">
      <c r="A5" s="1"/>
      <c r="B5" s="3"/>
      <c r="C5" s="9"/>
      <c r="D5" s="9"/>
    </row>
    <row r="6" spans="1:5" ht="30" customHeight="1">
      <c r="A6" s="103" t="s">
        <v>180</v>
      </c>
      <c r="B6" s="103"/>
      <c r="C6" s="103"/>
      <c r="D6" s="103"/>
      <c r="E6" s="25"/>
    </row>
    <row r="7" spans="1:5" ht="15" customHeight="1">
      <c r="A7" s="1"/>
      <c r="B7" s="3"/>
      <c r="C7" s="122"/>
      <c r="D7" s="122"/>
      <c r="E7" s="19"/>
    </row>
    <row r="8" spans="1:5" ht="12" customHeight="1">
      <c r="A8" s="90" t="s">
        <v>0</v>
      </c>
      <c r="B8" s="123" t="s">
        <v>168</v>
      </c>
      <c r="C8" s="90" t="s">
        <v>169</v>
      </c>
      <c r="D8" s="90" t="s">
        <v>170</v>
      </c>
    </row>
    <row r="9" spans="1:5">
      <c r="A9" s="96"/>
      <c r="B9" s="124"/>
      <c r="C9" s="96"/>
      <c r="D9" s="96"/>
    </row>
    <row r="10" spans="1:5">
      <c r="A10" s="40">
        <v>1</v>
      </c>
      <c r="B10" s="4">
        <v>2</v>
      </c>
      <c r="C10" s="4">
        <v>3</v>
      </c>
      <c r="D10" s="4">
        <v>4</v>
      </c>
    </row>
    <row r="11" spans="1:5">
      <c r="A11" s="70">
        <v>1</v>
      </c>
      <c r="B11" s="81" t="s">
        <v>15</v>
      </c>
      <c r="C11" s="74">
        <v>200000</v>
      </c>
      <c r="D11" s="12" t="s">
        <v>171</v>
      </c>
    </row>
    <row r="12" spans="1:5">
      <c r="A12" s="57"/>
      <c r="B12" s="49" t="s">
        <v>73</v>
      </c>
      <c r="C12" s="17">
        <f>SUM(C11:C11)</f>
        <v>200000</v>
      </c>
      <c r="D12" s="17"/>
    </row>
    <row r="13" spans="1:5">
      <c r="A13" s="87" t="s">
        <v>152</v>
      </c>
      <c r="B13" s="87"/>
      <c r="C13" s="87"/>
      <c r="D13" s="87"/>
    </row>
  </sheetData>
  <mergeCells count="7">
    <mergeCell ref="A13:D13"/>
    <mergeCell ref="A6:D6"/>
    <mergeCell ref="C7:D7"/>
    <mergeCell ref="A8:A9"/>
    <mergeCell ref="B8:B9"/>
    <mergeCell ref="C8:C9"/>
    <mergeCell ref="D8:D9"/>
  </mergeCells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pr.pajamos</vt:lpstr>
      <vt:lpstr>2 pr. asignav. valdytojus</vt:lpstr>
      <vt:lpstr>3 pr. asignav. valdyt.šaltinia</vt:lpstr>
      <vt:lpstr>4 pr. bendros išlaidos</vt:lpstr>
      <vt:lpstr>2020 m. nepanaud.lėšų pask.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2021-01-28T11:44:42Z</cp:lastPrinted>
  <dcterms:created xsi:type="dcterms:W3CDTF">2011-02-01T07:14:51Z</dcterms:created>
  <dcterms:modified xsi:type="dcterms:W3CDTF">2021-01-29T06:26:19Z</dcterms:modified>
</cp:coreProperties>
</file>