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2 pr." sheetId="4" r:id="rId1"/>
  </sheets>
  <definedNames>
    <definedName name="_xlnm.Print_Area" localSheetId="0">'2 pr.'!$A$1:$U$157</definedName>
    <definedName name="_xlnm.Print_Titles" localSheetId="0">'2 pr.'!$8:$10</definedName>
  </definedNames>
  <calcPr calcId="124519"/>
</workbook>
</file>

<file path=xl/calcChain.xml><?xml version="1.0" encoding="utf-8"?>
<calcChain xmlns="http://schemas.openxmlformats.org/spreadsheetml/2006/main">
  <c r="M47" i="4"/>
  <c r="N47"/>
  <c r="L47"/>
  <c r="Q83"/>
  <c r="P83"/>
  <c r="O83"/>
  <c r="N83"/>
  <c r="K83"/>
  <c r="J83"/>
  <c r="I83"/>
  <c r="H83"/>
  <c r="N119"/>
  <c r="M159"/>
  <c r="L159"/>
  <c r="M40"/>
  <c r="N40"/>
  <c r="O40"/>
  <c r="L40"/>
  <c r="N91"/>
  <c r="Q91"/>
  <c r="P91"/>
  <c r="O91"/>
  <c r="K91"/>
  <c r="J91"/>
  <c r="I91"/>
  <c r="H91"/>
  <c r="Q157"/>
  <c r="P157"/>
  <c r="O157"/>
  <c r="N157"/>
  <c r="M157"/>
  <c r="L157"/>
  <c r="K157"/>
  <c r="J157"/>
  <c r="I157"/>
  <c r="H157"/>
  <c r="Q153"/>
  <c r="P153"/>
  <c r="O153"/>
  <c r="N153"/>
  <c r="M153"/>
  <c r="L153"/>
  <c r="K153"/>
  <c r="J153"/>
  <c r="I153"/>
  <c r="H153"/>
  <c r="M115"/>
  <c r="L115"/>
  <c r="I115"/>
  <c r="H115"/>
  <c r="J110"/>
  <c r="Q95"/>
  <c r="P95"/>
  <c r="O95"/>
  <c r="K95"/>
  <c r="J95"/>
  <c r="I95"/>
  <c r="H95"/>
  <c r="M58"/>
  <c r="L58"/>
  <c r="I58"/>
  <c r="H58"/>
  <c r="M34"/>
  <c r="L34"/>
  <c r="I34"/>
  <c r="H34"/>
  <c r="H31"/>
  <c r="L146"/>
  <c r="I110"/>
  <c r="K110"/>
  <c r="L110"/>
  <c r="M110"/>
  <c r="N110"/>
  <c r="O110"/>
  <c r="P110"/>
  <c r="Q110"/>
  <c r="H110"/>
  <c r="Q60"/>
  <c r="P60"/>
  <c r="O60"/>
  <c r="N60"/>
  <c r="M60"/>
  <c r="L60"/>
  <c r="K60"/>
  <c r="J60"/>
  <c r="I60"/>
  <c r="H60"/>
  <c r="Q133"/>
  <c r="P133"/>
  <c r="O133"/>
  <c r="N133"/>
  <c r="M133"/>
  <c r="L133"/>
  <c r="K133"/>
  <c r="J133"/>
  <c r="I133"/>
  <c r="H133"/>
  <c r="H135"/>
  <c r="I135"/>
  <c r="J135"/>
  <c r="K135"/>
  <c r="L135"/>
  <c r="M135"/>
  <c r="N135"/>
  <c r="O135"/>
  <c r="P135"/>
  <c r="Q135"/>
  <c r="Q49"/>
  <c r="P49"/>
  <c r="O49"/>
  <c r="N49"/>
  <c r="M49"/>
  <c r="L49"/>
  <c r="K49"/>
  <c r="J49"/>
  <c r="I49"/>
  <c r="H49"/>
  <c r="Q119"/>
  <c r="H47"/>
  <c r="I47"/>
  <c r="J47"/>
  <c r="K47"/>
  <c r="O47"/>
  <c r="O114"/>
  <c r="K114"/>
  <c r="K116" s="1"/>
  <c r="J114"/>
  <c r="J115" s="1"/>
  <c r="Q77"/>
  <c r="P77"/>
  <c r="O77"/>
  <c r="K77"/>
  <c r="H51"/>
  <c r="I51"/>
  <c r="J51"/>
  <c r="K51"/>
  <c r="L51"/>
  <c r="M51"/>
  <c r="N51"/>
  <c r="O51"/>
  <c r="P51"/>
  <c r="Q51"/>
  <c r="H42"/>
  <c r="I42"/>
  <c r="J42"/>
  <c r="K42"/>
  <c r="L42"/>
  <c r="M42"/>
  <c r="O42"/>
  <c r="P42"/>
  <c r="Q42"/>
  <c r="N95"/>
  <c r="Q34"/>
  <c r="P34"/>
  <c r="O34"/>
  <c r="N34"/>
  <c r="K34"/>
  <c r="J34"/>
  <c r="Q58"/>
  <c r="P58"/>
  <c r="O58"/>
  <c r="N58"/>
  <c r="K58"/>
  <c r="J58"/>
  <c r="Q24" l="1"/>
  <c r="P24"/>
  <c r="O24"/>
  <c r="N24"/>
  <c r="M24"/>
  <c r="L24"/>
  <c r="K24"/>
  <c r="J24"/>
  <c r="I24"/>
  <c r="H24"/>
  <c r="N117"/>
  <c r="O117"/>
  <c r="Q117"/>
  <c r="Q19" l="1"/>
  <c r="P19"/>
  <c r="O19"/>
  <c r="N19"/>
  <c r="M19"/>
  <c r="L19"/>
  <c r="K19"/>
  <c r="J19"/>
  <c r="I19"/>
  <c r="H19"/>
  <c r="I22"/>
  <c r="J22"/>
  <c r="K22"/>
  <c r="L22"/>
  <c r="M22"/>
  <c r="N22"/>
  <c r="O22"/>
  <c r="P22"/>
  <c r="Q22"/>
  <c r="H22"/>
  <c r="I162"/>
  <c r="J162"/>
  <c r="K162"/>
  <c r="L162"/>
  <c r="M162"/>
  <c r="N162"/>
  <c r="O162"/>
  <c r="P162"/>
  <c r="Q162"/>
  <c r="H162"/>
  <c r="I149"/>
  <c r="J149"/>
  <c r="K149"/>
  <c r="L149"/>
  <c r="L163" s="1"/>
  <c r="M149"/>
  <c r="N149"/>
  <c r="O149"/>
  <c r="P149"/>
  <c r="Q149"/>
  <c r="H149"/>
  <c r="I146"/>
  <c r="J146"/>
  <c r="J163" s="1"/>
  <c r="K146"/>
  <c r="M146"/>
  <c r="N146"/>
  <c r="O146"/>
  <c r="P146"/>
  <c r="Q146"/>
  <c r="H146"/>
  <c r="H163" s="1"/>
  <c r="I130"/>
  <c r="J130"/>
  <c r="K130"/>
  <c r="L130"/>
  <c r="M130"/>
  <c r="N130"/>
  <c r="O130"/>
  <c r="P130"/>
  <c r="Q130"/>
  <c r="H130"/>
  <c r="I137"/>
  <c r="J137"/>
  <c r="K137"/>
  <c r="N137"/>
  <c r="O137"/>
  <c r="P137"/>
  <c r="Q137"/>
  <c r="H137"/>
  <c r="I127"/>
  <c r="J127"/>
  <c r="K127"/>
  <c r="L127"/>
  <c r="M127"/>
  <c r="N127"/>
  <c r="O127"/>
  <c r="P127"/>
  <c r="Q127"/>
  <c r="H127"/>
  <c r="I124"/>
  <c r="J124"/>
  <c r="K124"/>
  <c r="L124"/>
  <c r="M124"/>
  <c r="N124"/>
  <c r="O124"/>
  <c r="P124"/>
  <c r="Q124"/>
  <c r="H124"/>
  <c r="Q115"/>
  <c r="K115"/>
  <c r="N115"/>
  <c r="O115"/>
  <c r="P115"/>
  <c r="J104"/>
  <c r="K104"/>
  <c r="L104"/>
  <c r="M104"/>
  <c r="N104"/>
  <c r="O104"/>
  <c r="P104"/>
  <c r="Q104"/>
  <c r="I102"/>
  <c r="J102"/>
  <c r="K102"/>
  <c r="L102"/>
  <c r="M102"/>
  <c r="N102"/>
  <c r="O102"/>
  <c r="P102"/>
  <c r="Q102"/>
  <c r="H102"/>
  <c r="I100"/>
  <c r="J100"/>
  <c r="K100"/>
  <c r="L100"/>
  <c r="M100"/>
  <c r="N100"/>
  <c r="O100"/>
  <c r="P100"/>
  <c r="Q100"/>
  <c r="H100"/>
  <c r="I75"/>
  <c r="J75"/>
  <c r="K75"/>
  <c r="L75"/>
  <c r="M75"/>
  <c r="N75"/>
  <c r="O75"/>
  <c r="P75"/>
  <c r="Q75"/>
  <c r="H75"/>
  <c r="J73"/>
  <c r="K73"/>
  <c r="L73"/>
  <c r="M73"/>
  <c r="N73"/>
  <c r="O73"/>
  <c r="P73"/>
  <c r="Q73"/>
  <c r="I68"/>
  <c r="J68"/>
  <c r="K68"/>
  <c r="L68"/>
  <c r="M68"/>
  <c r="O68"/>
  <c r="P68"/>
  <c r="Q68"/>
  <c r="H68"/>
  <c r="I66"/>
  <c r="J66"/>
  <c r="K66"/>
  <c r="L66"/>
  <c r="M66"/>
  <c r="N66"/>
  <c r="O66"/>
  <c r="P66"/>
  <c r="Q66"/>
  <c r="H66"/>
  <c r="I63"/>
  <c r="J63"/>
  <c r="K63"/>
  <c r="N63"/>
  <c r="O63"/>
  <c r="P63"/>
  <c r="Q63"/>
  <c r="H63"/>
  <c r="I55"/>
  <c r="J55"/>
  <c r="K55"/>
  <c r="L55"/>
  <c r="M55"/>
  <c r="N55"/>
  <c r="O55"/>
  <c r="P55"/>
  <c r="Q55"/>
  <c r="H55"/>
  <c r="I40"/>
  <c r="J40"/>
  <c r="K40"/>
  <c r="P40"/>
  <c r="Q40"/>
  <c r="H40"/>
  <c r="I38"/>
  <c r="J38"/>
  <c r="K38"/>
  <c r="L38"/>
  <c r="M38"/>
  <c r="N38"/>
  <c r="O38"/>
  <c r="P38"/>
  <c r="Q38"/>
  <c r="H38"/>
  <c r="I31"/>
  <c r="J31"/>
  <c r="K31"/>
  <c r="N31"/>
  <c r="O31"/>
  <c r="P31"/>
  <c r="Q31"/>
  <c r="I27"/>
  <c r="J27"/>
  <c r="K27"/>
  <c r="L27"/>
  <c r="M27"/>
  <c r="N27"/>
  <c r="O27"/>
  <c r="P27"/>
  <c r="Q27"/>
  <c r="H27"/>
  <c r="I16"/>
  <c r="J16"/>
  <c r="K16"/>
  <c r="L16"/>
  <c r="M16"/>
  <c r="P16"/>
  <c r="Q16"/>
  <c r="H16"/>
  <c r="I163" l="1"/>
  <c r="M120"/>
  <c r="J120"/>
  <c r="N163"/>
  <c r="N120"/>
  <c r="O120"/>
  <c r="P163"/>
  <c r="Q120"/>
  <c r="I120"/>
  <c r="K120"/>
  <c r="H120"/>
  <c r="O163"/>
  <c r="L120"/>
  <c r="K163"/>
  <c r="P120"/>
  <c r="Q163"/>
  <c r="M163"/>
  <c r="O69"/>
  <c r="Q69"/>
  <c r="J69"/>
  <c r="K69"/>
  <c r="P69"/>
  <c r="N69"/>
  <c r="I69"/>
  <c r="K140"/>
  <c r="N140"/>
  <c r="J140"/>
  <c r="L140"/>
  <c r="O140"/>
  <c r="I140"/>
  <c r="L69"/>
  <c r="M69"/>
  <c r="H69"/>
  <c r="Q140"/>
  <c r="P140"/>
  <c r="M140"/>
  <c r="H140"/>
  <c r="H164" l="1"/>
  <c r="H165" s="1"/>
  <c r="I164"/>
  <c r="I165" s="1"/>
  <c r="K164"/>
  <c r="K165" s="1"/>
  <c r="Q164"/>
  <c r="Q165" s="1"/>
  <c r="J164"/>
  <c r="J165" s="1"/>
  <c r="M164"/>
  <c r="M165" s="1"/>
  <c r="P164"/>
  <c r="P165" s="1"/>
  <c r="O164"/>
  <c r="O165" s="1"/>
  <c r="N164"/>
  <c r="N165" s="1"/>
  <c r="L164"/>
  <c r="L165" s="1"/>
</calcChain>
</file>

<file path=xl/sharedStrings.xml><?xml version="1.0" encoding="utf-8"?>
<sst xmlns="http://schemas.openxmlformats.org/spreadsheetml/2006/main" count="525" uniqueCount="173">
  <si>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</si>
  <si>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</si>
  <si>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</si>
  <si>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</si>
  <si>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</si>
  <si>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</si>
  <si>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</si>
  <si>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</si>
  <si>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</si>
  <si>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</si>
  <si>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</si>
  <si>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</si>
  <si>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</si>
  <si>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</si>
  <si>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</si>
  <si>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</si>
  <si>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</si>
  <si>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VB</t>
  </si>
  <si>
    <t>SB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</si>
  <si>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</si>
  <si>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</si>
  <si>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</si>
  <si>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</si>
  <si>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</si>
  <si>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</si>
  <si>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</si>
  <si>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</si>
  <si>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</si>
  <si>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</si>
  <si>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Pavadinimas</t>
  </si>
  <si>
    <t>-</t>
  </si>
  <si>
    <t>SP</t>
  </si>
  <si>
    <t>10.07.01.01</t>
  </si>
  <si>
    <t>10.04.01.40</t>
  </si>
  <si>
    <t>10.06.01.01</t>
  </si>
  <si>
    <t>10.03.01.01</t>
  </si>
  <si>
    <t>10.01.02.40</t>
  </si>
  <si>
    <t>10.09.01.01</t>
  </si>
  <si>
    <t>10.04.01.01</t>
  </si>
  <si>
    <t>Mokinių, aprūpintų mokinio reikmenimis, skaičius</t>
  </si>
  <si>
    <t xml:space="preserve">SB </t>
  </si>
  <si>
    <t>Valstybinių išmokų ir piniginės socialinės paramos gavėjų skaičius</t>
  </si>
  <si>
    <t>10.02.01.02</t>
  </si>
  <si>
    <t>2 Programa. Socialinės paramos ir sveikatos apsaugos paslaugų kokybės gerinimo programa</t>
  </si>
  <si>
    <t>1 Strateginis tikslas. Užtikrinti gyventojams kokybiškas ir prieinamas švietimo, sveikatos apsaugos ir socialinės paramos paslaugas</t>
  </si>
  <si>
    <t>Organizuoti ir užtikrinti valstybės socialinės ir sveikatos politikos įgyvendinimą, mažinti socialinę atskirtį rajone</t>
  </si>
  <si>
    <t>Užtikrinti Lietuvos Respublikos teisės aktais numatytos piniginės socialinės paramos teikimą</t>
  </si>
  <si>
    <t>Organizuoti ir teikti socialines paslaugas įvairioms gyventojų socialinėms grupėms</t>
  </si>
  <si>
    <t>Gerinti neįgaliųjų socialinę integraciją, užtikrinti socialinę globą</t>
  </si>
  <si>
    <t>8.1</t>
  </si>
  <si>
    <t>8.3</t>
  </si>
  <si>
    <t>8.4</t>
  </si>
  <si>
    <t>Visuomenės sveikatos biuro teikiamų paslaugų gavėjų skaičius</t>
  </si>
  <si>
    <t>07.04.01.01.</t>
  </si>
  <si>
    <t>Teikti gyventojams kokybiškas ir saugias sveikatos priežiūros paslaugas</t>
  </si>
  <si>
    <t>Kompensuotų pavėžėjimų skaičius</t>
  </si>
  <si>
    <t>Neįgaliesiems pritaikytų butų skaičius</t>
  </si>
  <si>
    <t>Ilgalaikes (trumpalaikes) socialines paslaugas gaunančių senų ir neįgalių asmenų skaičius</t>
  </si>
  <si>
    <t>Lovų, seniems ir neįgaliems asmenims, skaičius slaugos ligoninėse</t>
  </si>
  <si>
    <t>(savivaldybės, padalinio, įstaigos pavadinimas)</t>
  </si>
  <si>
    <t>SOCIALINĖS PARAMOS IR SVEIKATOS APSAUGOS PASLAUGŲ KOKYBĖS GERINIMO PROGRAMOS NR. 2</t>
  </si>
  <si>
    <t>TIKSLŲ, UŽDAVINIŲ, PRIEMONIŲ ASIGNAVIMŲ IR PRODUKTO VERTINIMO KRITERIJŲ SUVESTINĖ</t>
  </si>
  <si>
    <t>SB (deleg)</t>
  </si>
  <si>
    <t>10.04.01.40.</t>
  </si>
  <si>
    <t>10.01.02.02.</t>
  </si>
  <si>
    <t>Valstybės dotacijų, skirtų vykdyti valstybinėms funkcijoms, įsisavinimas, proc.</t>
  </si>
  <si>
    <t>11</t>
  </si>
  <si>
    <t>12</t>
  </si>
  <si>
    <t>STD</t>
  </si>
  <si>
    <t>10.04.01.01.</t>
  </si>
  <si>
    <t>Sveikatos priežiūros mokyklose finansavimas</t>
  </si>
  <si>
    <t>Sveikatos priežiūros paslaugų gavėjų mokyklose skaičius</t>
  </si>
  <si>
    <t>13</t>
  </si>
  <si>
    <t>10.02.01.40</t>
  </si>
  <si>
    <t>10.01.02.01</t>
  </si>
  <si>
    <t>Vaikų, kuriems kompensuota skaičius</t>
  </si>
  <si>
    <t>BDK</t>
  </si>
  <si>
    <t>SB(deleg)</t>
  </si>
  <si>
    <t xml:space="preserve"> </t>
  </si>
  <si>
    <t>Išmokų vaikams skyrimas ir mokėjimas</t>
  </si>
  <si>
    <t>Mokinių socialinės paramos administravimas</t>
  </si>
  <si>
    <t>Paramos mirties atveju  administravimas</t>
  </si>
  <si>
    <t>Kredito plūkanų už socialiai remtinus asmenis mokėjimas</t>
  </si>
  <si>
    <t>Socialinė parama mokiniams</t>
  </si>
  <si>
    <t>Socialinis rėmimas</t>
  </si>
  <si>
    <t>Neveiksnių asmenų būklės peržiūrėjimui užtikrinti</t>
  </si>
  <si>
    <t>07.06.01.02</t>
  </si>
  <si>
    <t>Prienų globos namai</t>
  </si>
  <si>
    <t>Socialinių paslaugų asmenims su negalia  administravimas</t>
  </si>
  <si>
    <t>Vaikų išlaikymas globos įstaigose</t>
  </si>
  <si>
    <t>Suteiktų priėmimo skubios pagalbos paslaugų dalinis finansavimas</t>
  </si>
  <si>
    <t>Darbas su  šeimomis, kurios taikoma atvejo vadyba</t>
  </si>
  <si>
    <t>10.03.01.01.</t>
  </si>
  <si>
    <t>07.04.01.01</t>
  </si>
  <si>
    <t>ES</t>
  </si>
  <si>
    <t xml:space="preserve">Socialinių paslaugų asmenims su negalia teikimas </t>
  </si>
  <si>
    <t>Šeimos kurioms taiko atvejo vadyba</t>
  </si>
  <si>
    <t>Gaunančių paslaugas asmenų skaičius</t>
  </si>
  <si>
    <t>Globojamų vaikų skaičius</t>
  </si>
  <si>
    <t>Paslaugų teikimas Jiezno paramos šeimai centre</t>
  </si>
  <si>
    <t>Asmenų gaunačių kompensacijas skaičius</t>
  </si>
  <si>
    <t>Pritaikytų būstų skaičius</t>
  </si>
  <si>
    <t>Asmenų kuriems suteikta pagalba skaičius</t>
  </si>
  <si>
    <t>16</t>
  </si>
  <si>
    <t>2022-ųjų m. asignavimų projektas</t>
  </si>
  <si>
    <t>Būsto aplinkos pritaikymas neįgaliesiems</t>
  </si>
  <si>
    <t>Paramos gavėjų skaičius</t>
  </si>
  <si>
    <t xml:space="preserve">Parama mirties atveju </t>
  </si>
  <si>
    <t>Prienų raj. sav. visuomenės sveikatos biuras</t>
  </si>
  <si>
    <t>Gyvenančių asmenų skaičius</t>
  </si>
  <si>
    <t>Nuvažiuota km</t>
  </si>
  <si>
    <t>10.01.02.02</t>
  </si>
  <si>
    <t>Valstybinių išmokų  paramos gavėjų skaičius</t>
  </si>
  <si>
    <t>Vaikų globėjų išlaidos</t>
  </si>
  <si>
    <t>Asmenų gaunačių išmokas skaičius</t>
  </si>
  <si>
    <t>Socialinės priežiūros (pagalbos į namus) paslaugų teikimas senyvo ir darbingo amžiaus asmenims su negalia</t>
  </si>
  <si>
    <t>Socialinės globos teikimas asmenims su sunkia negalia</t>
  </si>
  <si>
    <t>organizuoti ir teikti socialines paslaugas įvairioms gyventojų socialinėms grupėms</t>
  </si>
  <si>
    <t>Socialinės pašalpos (pinigai)</t>
  </si>
  <si>
    <t>Kompensacijų mokėjimas</t>
  </si>
  <si>
    <t>Slaugos ligoninėse esančių gyventojų išlaikymas</t>
  </si>
  <si>
    <t>Socialinės pašalpos (natūra)</t>
  </si>
  <si>
    <t>Suaugusių asmenų išlaikymas globos įstaigose</t>
  </si>
  <si>
    <t>Neįgaliųjų būsto pritaikymas ir neįgaliųjų integracija (administravimas)</t>
  </si>
  <si>
    <t>Asmenų, kuriems kompensuotos socialinės globos paslaugos, skaičius</t>
  </si>
  <si>
    <t>Valstybinių išmokų paramos gavėjų skaičius</t>
  </si>
  <si>
    <t>8.2</t>
  </si>
  <si>
    <t>Savivaldybių patvirtintoms užimtumo didinimo programoms įgyvendinti</t>
  </si>
  <si>
    <t>10.05.01.01</t>
  </si>
  <si>
    <t>Viešiesiems darbams įdarbintų asmenų skaičius</t>
  </si>
  <si>
    <t>Lengvatinis keleivių vežimas</t>
  </si>
  <si>
    <t>10.07.01.02</t>
  </si>
  <si>
    <t>VšĮ Veiverių PSPC Savarankiško gyvenimo namai ir globos namai</t>
  </si>
  <si>
    <t>Smurto prevencija artimoje aplinkoje ir specializuotos komplekinės pagalbos teikimas</t>
  </si>
  <si>
    <t>specializuotų pagalbos centrų suteiktos paslaugos</t>
  </si>
  <si>
    <t xml:space="preserve">VB </t>
  </si>
  <si>
    <t>Tarpinstitucinio koordinatoriaus pareigybei išlaikyti</t>
  </si>
  <si>
    <t>SB (valst)</t>
  </si>
  <si>
    <t>Valstybės dotacijų, skirtų vykdyti valstybinėms (perduotoms savivaldybėms) funkcijoms, įsisavinimas, proc.</t>
  </si>
  <si>
    <t>10.04.01.40C</t>
  </si>
  <si>
    <t>18</t>
  </si>
  <si>
    <t>2020-ųjų m. asignavimai, Eur</t>
  </si>
  <si>
    <t>2021-ųjų m. asignavimų projektas, Eur</t>
  </si>
  <si>
    <t>2023-ųjų m. asignavimų projektas</t>
  </si>
  <si>
    <t xml:space="preserve">2023-iesiems m. </t>
  </si>
  <si>
    <t>Skirti ir mokėti tikslines kompensacijas</t>
  </si>
  <si>
    <t>19</t>
  </si>
  <si>
    <t>Akredituotai vaikų dienos  socialinei priežiūrai organizuoti, teikti ir administruoti</t>
  </si>
  <si>
    <t>17</t>
  </si>
  <si>
    <t>Akredituotų socialinės priežiūros paslaugas gaunančių asmenų skaičius</t>
  </si>
  <si>
    <t>Būsto nuomos mokesčio daliai kompensuoti</t>
  </si>
  <si>
    <t xml:space="preserve">Neįgaliųjų būsto pritaikymas </t>
  </si>
  <si>
    <t>Socialinės reabilitacijos paslaugos neįgaliesiems</t>
  </si>
  <si>
    <t>socialinės rebiliutacijos paslaugas gavusių neįgalių asmenų skaičius</t>
  </si>
  <si>
    <t>Mokinių, gaunančių nemokamą maitinimą skaičius</t>
  </si>
  <si>
    <t>Socialinis rėmimas (pašto ir banko išlaidos)</t>
  </si>
  <si>
    <t>SB (del)</t>
  </si>
  <si>
    <t>Parama higienos prekėmis ir maisto produktai labiausiai skurstantiems asmenims, administravimas</t>
  </si>
  <si>
    <t>2022-iesiems m.</t>
  </si>
  <si>
    <t xml:space="preserve">2024-iesiems m. </t>
  </si>
  <si>
    <t xml:space="preserve">SB  </t>
  </si>
  <si>
    <t>2021 - 2023 M. PRIENŲ RAJONO SAVIVALDYBĖS</t>
  </si>
  <si>
    <t>07.04.01.02.</t>
  </si>
  <si>
    <t>SB(del)</t>
  </si>
  <si>
    <t>20</t>
  </si>
  <si>
    <t>07.04.01.02</t>
  </si>
  <si>
    <t>Socialines paslaugas teikiančių NVO transporto priemonių išlaikymas</t>
  </si>
  <si>
    <t>Socialinių paslaugų šakos kolektyvinės sutarties įsipareigojimas įgyvendinti</t>
  </si>
  <si>
    <t>Vakcinų skaičius</t>
  </si>
  <si>
    <t>paslaugų gavėjų skaičius</t>
  </si>
  <si>
    <t>Darbuotojai gaunantys darbo užmokestį</t>
  </si>
  <si>
    <t>Įstaigų patirtų išlaidų už skiepijimo nuo COVID-19 ligos paslaugas kompensavimas</t>
  </si>
  <si>
    <t xml:space="preserve">PATVIRTINTA
Prienų rajono savivaldybės tarybos
2021  m. sausio 28 d. sprendimu Nr. T3-1 
(Prienų rajono savivaldybės tarybos
2021  m. liepos 1 d. sprendimo Nr. T3-149 redakcija)
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</si>
</sst>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_-"/>
    <numFmt numFmtId="165" formatCode="0.0"/>
    <numFmt numFmtId="166" formatCode="0.000"/>
  </numFmts>
  <fonts count="13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name val="Times New Roman"/>
      <family val="1"/>
    </font>
    <font>
      <sz val="8"/>
      <color rgb="FFFF0000"/>
      <name val="Times New Roman"/>
      <family val="1"/>
      <charset val="186"/>
    </font>
    <font>
      <sz val="10"/>
      <name val="Arial"/>
      <family val="2"/>
    </font>
    <font>
      <strike/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1" fillId="0" borderId="0" applyFont="0" applyFill="0" applyBorder="0" applyAlignment="0" applyProtection="0"/>
  </cellStyleXfs>
  <cellXfs count="563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textRotation="90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165" fontId="2" fillId="5" borderId="4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4" borderId="6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5" borderId="47" xfId="0" applyNumberFormat="1" applyFont="1" applyFill="1" applyBorder="1" applyAlignment="1">
      <alignment horizontal="center" vertical="center" wrapText="1"/>
    </xf>
    <xf numFmtId="1" fontId="2" fillId="5" borderId="49" xfId="0" applyNumberFormat="1" applyFont="1" applyFill="1" applyBorder="1" applyAlignment="1">
      <alignment horizontal="center" vertical="center" wrapText="1"/>
    </xf>
    <xf numFmtId="1" fontId="2" fillId="5" borderId="37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5" borderId="29" xfId="0" applyNumberFormat="1" applyFont="1" applyFill="1" applyBorder="1" applyAlignment="1">
      <alignment horizontal="center" vertical="center" wrapText="1"/>
    </xf>
    <xf numFmtId="1" fontId="2" fillId="5" borderId="27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 vertical="center" wrapText="1"/>
    </xf>
    <xf numFmtId="1" fontId="2" fillId="5" borderId="28" xfId="0" applyNumberFormat="1" applyFont="1" applyFill="1" applyBorder="1" applyAlignment="1">
      <alignment horizontal="center" vertical="center" wrapText="1"/>
    </xf>
    <xf numFmtId="1" fontId="2" fillId="5" borderId="31" xfId="0" applyNumberFormat="1" applyFont="1" applyFill="1" applyBorder="1" applyAlignment="1">
      <alignment horizontal="center" vertical="center" wrapText="1"/>
    </xf>
    <xf numFmtId="1" fontId="2" fillId="5" borderId="39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31" xfId="0" applyNumberFormat="1" applyFont="1" applyFill="1" applyBorder="1" applyAlignment="1">
      <alignment horizontal="center" vertical="center" wrapText="1"/>
    </xf>
    <xf numFmtId="1" fontId="2" fillId="4" borderId="30" xfId="0" applyNumberFormat="1" applyFont="1" applyFill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1" fontId="2" fillId="0" borderId="29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2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5" borderId="0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1" fontId="2" fillId="5" borderId="5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1" fontId="2" fillId="5" borderId="30" xfId="0" applyNumberFormat="1" applyFont="1" applyFill="1" applyBorder="1" applyAlignment="1">
      <alignment horizontal="center" vertical="center" wrapText="1"/>
    </xf>
    <xf numFmtId="1" fontId="2" fillId="0" borderId="26" xfId="0" applyNumberFormat="1" applyFont="1" applyFill="1" applyBorder="1" applyAlignment="1">
      <alignment horizontal="center" vertical="center" wrapText="1"/>
    </xf>
    <xf numFmtId="1" fontId="2" fillId="0" borderId="41" xfId="0" applyNumberFormat="1" applyFont="1" applyFill="1" applyBorder="1" applyAlignment="1">
      <alignment horizontal="center" vertical="center" wrapText="1"/>
    </xf>
    <xf numFmtId="1" fontId="2" fillId="0" borderId="30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1" fontId="2" fillId="0" borderId="28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165" fontId="3" fillId="3" borderId="34" xfId="0" applyNumberFormat="1" applyFont="1" applyFill="1" applyBorder="1" applyAlignment="1">
      <alignment horizontal="center" vertical="center" wrapText="1"/>
    </xf>
    <xf numFmtId="165" fontId="3" fillId="3" borderId="32" xfId="0" applyNumberFormat="1" applyFont="1" applyFill="1" applyBorder="1" applyAlignment="1">
      <alignment horizontal="center" vertical="center" wrapText="1"/>
    </xf>
    <xf numFmtId="165" fontId="3" fillId="3" borderId="35" xfId="0" applyNumberFormat="1" applyFont="1" applyFill="1" applyBorder="1" applyAlignment="1">
      <alignment horizontal="center" vertical="center" wrapText="1"/>
    </xf>
    <xf numFmtId="49" fontId="3" fillId="3" borderId="42" xfId="0" applyNumberFormat="1" applyFont="1" applyFill="1" applyBorder="1" applyAlignment="1">
      <alignment horizontal="center" vertical="center" wrapText="1"/>
    </xf>
    <xf numFmtId="1" fontId="2" fillId="0" borderId="51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37" xfId="0" applyNumberFormat="1" applyFont="1" applyBorder="1" applyAlignment="1">
      <alignment horizontal="center" vertical="center" wrapText="1"/>
    </xf>
    <xf numFmtId="1" fontId="2" fillId="0" borderId="57" xfId="0" applyNumberFormat="1" applyFont="1" applyFill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wrapText="1"/>
    </xf>
    <xf numFmtId="1" fontId="2" fillId="0" borderId="56" xfId="0" applyNumberFormat="1" applyFont="1" applyBorder="1" applyAlignment="1">
      <alignment horizontal="center" vertical="center" wrapText="1"/>
    </xf>
    <xf numFmtId="1" fontId="2" fillId="0" borderId="57" xfId="0" applyNumberFormat="1" applyFont="1" applyBorder="1" applyAlignment="1">
      <alignment horizontal="center" vertical="center" wrapText="1"/>
    </xf>
    <xf numFmtId="1" fontId="2" fillId="4" borderId="2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55" xfId="0" applyNumberFormat="1" applyFont="1" applyFill="1" applyBorder="1" applyAlignment="1">
      <alignment horizontal="center" vertical="center" wrapText="1"/>
    </xf>
    <xf numFmtId="1" fontId="2" fillId="4" borderId="15" xfId="0" applyNumberFormat="1" applyFont="1" applyFill="1" applyBorder="1" applyAlignment="1">
      <alignment horizontal="center" vertical="center" wrapText="1"/>
    </xf>
    <xf numFmtId="166" fontId="10" fillId="0" borderId="0" xfId="0" applyNumberFormat="1" applyFont="1" applyFill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1" fontId="2" fillId="9" borderId="28" xfId="0" applyNumberFormat="1" applyFont="1" applyFill="1" applyBorder="1" applyAlignment="1">
      <alignment horizontal="center" vertical="center" wrapText="1"/>
    </xf>
    <xf numFmtId="1" fontId="2" fillId="9" borderId="43" xfId="0" applyNumberFormat="1" applyFont="1" applyFill="1" applyBorder="1" applyAlignment="1">
      <alignment horizontal="center" vertical="center" wrapText="1"/>
    </xf>
    <xf numFmtId="1" fontId="2" fillId="4" borderId="28" xfId="0" applyNumberFormat="1" applyFont="1" applyFill="1" applyBorder="1" applyAlignment="1">
      <alignment horizontal="center" vertical="center" wrapText="1"/>
    </xf>
    <xf numFmtId="1" fontId="2" fillId="4" borderId="43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" fontId="3" fillId="3" borderId="69" xfId="0" applyNumberFormat="1" applyFont="1" applyFill="1" applyBorder="1" applyAlignment="1">
      <alignment horizontal="center" vertical="center" wrapText="1"/>
    </xf>
    <xf numFmtId="165" fontId="3" fillId="3" borderId="14" xfId="0" applyNumberFormat="1" applyFont="1" applyFill="1" applyBorder="1" applyAlignment="1">
      <alignment horizontal="center" vertical="center" wrapText="1"/>
    </xf>
    <xf numFmtId="1" fontId="2" fillId="5" borderId="9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Border="1" applyAlignment="1">
      <alignment horizontal="center" vertical="center" wrapText="1"/>
    </xf>
    <xf numFmtId="1" fontId="2" fillId="0" borderId="41" xfId="0" applyNumberFormat="1" applyFont="1" applyBorder="1" applyAlignment="1">
      <alignment horizontal="center" vertical="center" wrapText="1"/>
    </xf>
    <xf numFmtId="1" fontId="2" fillId="9" borderId="6" xfId="0" applyNumberFormat="1" applyFont="1" applyFill="1" applyBorder="1" applyAlignment="1">
      <alignment horizontal="center" vertical="center" wrapText="1"/>
    </xf>
    <xf numFmtId="1" fontId="2" fillId="9" borderId="17" xfId="0" applyNumberFormat="1" applyFont="1" applyFill="1" applyBorder="1" applyAlignment="1">
      <alignment horizontal="center" vertical="center" wrapText="1"/>
    </xf>
    <xf numFmtId="1" fontId="2" fillId="9" borderId="41" xfId="0" applyNumberFormat="1" applyFont="1" applyFill="1" applyBorder="1" applyAlignment="1">
      <alignment horizontal="center" vertical="center" wrapText="1"/>
    </xf>
    <xf numFmtId="1" fontId="2" fillId="9" borderId="30" xfId="0" applyNumberFormat="1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>
      <alignment horizontal="center" vertical="center" wrapText="1"/>
    </xf>
    <xf numFmtId="1" fontId="2" fillId="4" borderId="64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1" fontId="2" fillId="4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1" fontId="2" fillId="4" borderId="12" xfId="0" applyNumberFormat="1" applyFont="1" applyFill="1" applyBorder="1" applyAlignment="1">
      <alignment horizontal="center" vertical="center" wrapText="1"/>
    </xf>
    <xf numFmtId="1" fontId="2" fillId="4" borderId="20" xfId="0" applyNumberFormat="1" applyFont="1" applyFill="1" applyBorder="1" applyAlignment="1">
      <alignment horizontal="center" vertical="center" wrapText="1"/>
    </xf>
    <xf numFmtId="1" fontId="2" fillId="4" borderId="68" xfId="0" applyNumberFormat="1" applyFont="1" applyFill="1" applyBorder="1" applyAlignment="1">
      <alignment horizontal="center" vertical="center" wrapText="1"/>
    </xf>
    <xf numFmtId="49" fontId="3" fillId="3" borderId="63" xfId="0" applyNumberFormat="1" applyFont="1" applyFill="1" applyBorder="1" applyAlignment="1">
      <alignment horizontal="center" vertical="center" wrapText="1"/>
    </xf>
    <xf numFmtId="1" fontId="3" fillId="3" borderId="46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6" borderId="3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1" fontId="2" fillId="0" borderId="5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2" fillId="5" borderId="8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1" fontId="2" fillId="5" borderId="53" xfId="0" applyNumberFormat="1" applyFont="1" applyFill="1" applyBorder="1" applyAlignment="1">
      <alignment horizontal="center" vertical="center" wrapText="1"/>
    </xf>
    <xf numFmtId="1" fontId="2" fillId="5" borderId="54" xfId="0" applyNumberFormat="1" applyFont="1" applyFill="1" applyBorder="1" applyAlignment="1">
      <alignment horizontal="center" vertical="center" wrapText="1"/>
    </xf>
    <xf numFmtId="0" fontId="2" fillId="5" borderId="67" xfId="0" applyFont="1" applyFill="1" applyBorder="1" applyAlignment="1">
      <alignment horizontal="center" vertical="center" wrapText="1"/>
    </xf>
    <xf numFmtId="1" fontId="2" fillId="5" borderId="64" xfId="0" applyNumberFormat="1" applyFont="1" applyFill="1" applyBorder="1" applyAlignment="1">
      <alignment horizontal="center" vertical="center" wrapText="1"/>
    </xf>
    <xf numFmtId="1" fontId="2" fillId="5" borderId="66" xfId="0" applyNumberFormat="1" applyFont="1" applyFill="1" applyBorder="1" applyAlignment="1">
      <alignment horizontal="center" vertical="center" wrapText="1"/>
    </xf>
    <xf numFmtId="1" fontId="2" fillId="0" borderId="39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" fontId="2" fillId="5" borderId="17" xfId="0" applyNumberFormat="1" applyFont="1" applyFill="1" applyBorder="1" applyAlignment="1">
      <alignment horizontal="center" vertical="center" wrapText="1"/>
    </xf>
    <xf numFmtId="1" fontId="2" fillId="5" borderId="26" xfId="0" applyNumberFormat="1" applyFont="1" applyFill="1" applyBorder="1" applyAlignment="1">
      <alignment horizontal="center" vertical="center" wrapText="1"/>
    </xf>
    <xf numFmtId="1" fontId="2" fillId="5" borderId="41" xfId="0" applyNumberFormat="1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1" fontId="2" fillId="0" borderId="48" xfId="0" applyNumberFormat="1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166" fontId="2" fillId="0" borderId="47" xfId="0" applyNumberFormat="1" applyFont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7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3" xfId="0" applyNumberFormat="1" applyFont="1" applyFill="1" applyBorder="1" applyAlignment="1">
      <alignment horizontal="center" vertical="center" wrapText="1"/>
    </xf>
    <xf numFmtId="1" fontId="2" fillId="0" borderId="62" xfId="0" applyNumberFormat="1" applyFont="1" applyFill="1" applyBorder="1" applyAlignment="1">
      <alignment horizontal="center" vertical="center" wrapText="1"/>
    </xf>
    <xf numFmtId="166" fontId="3" fillId="4" borderId="44" xfId="0" applyNumberFormat="1" applyFont="1" applyFill="1" applyBorder="1" applyAlignment="1">
      <alignment horizontal="center" vertical="center" wrapText="1"/>
    </xf>
    <xf numFmtId="1" fontId="2" fillId="4" borderId="74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" fontId="2" fillId="0" borderId="29" xfId="2" applyNumberFormat="1" applyFont="1" applyFill="1" applyBorder="1" applyAlignment="1">
      <alignment horizontal="center" vertical="center"/>
    </xf>
    <xf numFmtId="1" fontId="2" fillId="0" borderId="43" xfId="2" applyNumberFormat="1" applyFont="1" applyFill="1" applyBorder="1" applyAlignment="1">
      <alignment horizontal="center" vertical="center"/>
    </xf>
    <xf numFmtId="1" fontId="2" fillId="0" borderId="27" xfId="2" applyNumberFormat="1" applyFont="1" applyFill="1" applyBorder="1" applyAlignment="1">
      <alignment horizontal="center" vertical="center"/>
    </xf>
    <xf numFmtId="1" fontId="2" fillId="0" borderId="5" xfId="2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 wrapText="1"/>
    </xf>
    <xf numFmtId="1" fontId="2" fillId="4" borderId="29" xfId="2" applyNumberFormat="1" applyFont="1" applyFill="1" applyBorder="1" applyAlignment="1">
      <alignment horizontal="center" vertical="center"/>
    </xf>
    <xf numFmtId="1" fontId="2" fillId="4" borderId="43" xfId="2" applyNumberFormat="1" applyFont="1" applyFill="1" applyBorder="1" applyAlignment="1">
      <alignment horizontal="center" vertical="center"/>
    </xf>
    <xf numFmtId="1" fontId="2" fillId="4" borderId="27" xfId="2" applyNumberFormat="1" applyFont="1" applyFill="1" applyBorder="1" applyAlignment="1">
      <alignment horizontal="center" vertical="center"/>
    </xf>
    <xf numFmtId="1" fontId="2" fillId="4" borderId="5" xfId="2" applyNumberFormat="1" applyFont="1" applyFill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 wrapText="1"/>
    </xf>
    <xf numFmtId="0" fontId="2" fillId="9" borderId="13" xfId="0" applyFont="1" applyFill="1" applyBorder="1" applyAlignment="1">
      <alignment horizontal="center" vertical="center" wrapText="1"/>
    </xf>
    <xf numFmtId="1" fontId="2" fillId="9" borderId="51" xfId="0" applyNumberFormat="1" applyFont="1" applyFill="1" applyBorder="1" applyAlignment="1">
      <alignment horizontal="center" vertical="center" wrapText="1"/>
    </xf>
    <xf numFmtId="1" fontId="2" fillId="9" borderId="49" xfId="0" applyNumberFormat="1" applyFont="1" applyFill="1" applyBorder="1" applyAlignment="1">
      <alignment horizontal="center" vertical="center" wrapText="1"/>
    </xf>
    <xf numFmtId="1" fontId="2" fillId="9" borderId="25" xfId="0" applyNumberFormat="1" applyFont="1" applyFill="1" applyBorder="1" applyAlignment="1">
      <alignment horizontal="center" vertical="center" wrapText="1"/>
    </xf>
    <xf numFmtId="1" fontId="2" fillId="9" borderId="10" xfId="0" applyNumberFormat="1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right" vertical="center" wrapText="1"/>
    </xf>
    <xf numFmtId="165" fontId="2" fillId="9" borderId="15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5" borderId="51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65" fontId="2" fillId="0" borderId="48" xfId="0" applyNumberFormat="1" applyFont="1" applyFill="1" applyBorder="1" applyAlignment="1">
      <alignment horizontal="center" vertical="center" wrapText="1"/>
    </xf>
    <xf numFmtId="1" fontId="2" fillId="4" borderId="44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1" fontId="10" fillId="9" borderId="16" xfId="0" applyNumberFormat="1" applyFont="1" applyFill="1" applyBorder="1" applyAlignment="1">
      <alignment horizontal="center" vertical="center" wrapText="1"/>
    </xf>
    <xf numFmtId="1" fontId="10" fillId="9" borderId="5" xfId="0" applyNumberFormat="1" applyFont="1" applyFill="1" applyBorder="1" applyAlignment="1">
      <alignment horizontal="center" vertical="center" wrapText="1"/>
    </xf>
    <xf numFmtId="1" fontId="10" fillId="9" borderId="27" xfId="0" applyNumberFormat="1" applyFont="1" applyFill="1" applyBorder="1" applyAlignment="1">
      <alignment horizontal="center" vertical="center" wrapText="1"/>
    </xf>
    <xf numFmtId="1" fontId="10" fillId="4" borderId="16" xfId="0" applyNumberFormat="1" applyFont="1" applyFill="1" applyBorder="1" applyAlignment="1">
      <alignment horizontal="center" vertical="center" wrapText="1"/>
    </xf>
    <xf numFmtId="1" fontId="10" fillId="4" borderId="5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 wrapText="1"/>
    </xf>
    <xf numFmtId="1" fontId="2" fillId="0" borderId="55" xfId="0" applyNumberFormat="1" applyFont="1" applyBorder="1" applyAlignment="1">
      <alignment vertical="center" wrapText="1"/>
    </xf>
    <xf numFmtId="165" fontId="2" fillId="0" borderId="58" xfId="0" applyNumberFormat="1" applyFont="1" applyBorder="1" applyAlignment="1">
      <alignment vertical="center"/>
    </xf>
    <xf numFmtId="165" fontId="2" fillId="0" borderId="58" xfId="0" applyNumberFormat="1" applyFont="1" applyBorder="1" applyAlignment="1">
      <alignment vertical="center" wrapText="1"/>
    </xf>
    <xf numFmtId="49" fontId="3" fillId="2" borderId="59" xfId="0" applyNumberFormat="1" applyFont="1" applyFill="1" applyBorder="1" applyAlignment="1">
      <alignment vertical="center" wrapText="1"/>
    </xf>
    <xf numFmtId="49" fontId="3" fillId="2" borderId="50" xfId="0" applyNumberFormat="1" applyFont="1" applyFill="1" applyBorder="1" applyAlignment="1">
      <alignment vertical="center" wrapText="1"/>
    </xf>
    <xf numFmtId="49" fontId="3" fillId="3" borderId="67" xfId="0" applyNumberFormat="1" applyFont="1" applyFill="1" applyBorder="1" applyAlignment="1">
      <alignment vertical="center" wrapText="1"/>
    </xf>
    <xf numFmtId="49" fontId="3" fillId="3" borderId="48" xfId="0" applyNumberFormat="1" applyFont="1" applyFill="1" applyBorder="1" applyAlignment="1">
      <alignment vertical="center" wrapText="1"/>
    </xf>
    <xf numFmtId="0" fontId="2" fillId="0" borderId="48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1" fontId="2" fillId="9" borderId="31" xfId="0" applyNumberFormat="1" applyFont="1" applyFill="1" applyBorder="1" applyAlignment="1">
      <alignment horizontal="center" vertical="center" wrapText="1"/>
    </xf>
    <xf numFmtId="1" fontId="2" fillId="9" borderId="29" xfId="0" applyNumberFormat="1" applyFont="1" applyFill="1" applyBorder="1" applyAlignment="1">
      <alignment horizontal="center" vertical="center" wrapText="1"/>
    </xf>
    <xf numFmtId="1" fontId="2" fillId="9" borderId="4" xfId="0" applyNumberFormat="1" applyFont="1" applyFill="1" applyBorder="1" applyAlignment="1">
      <alignment horizontal="center" vertical="center" wrapText="1"/>
    </xf>
    <xf numFmtId="1" fontId="2" fillId="9" borderId="27" xfId="0" applyNumberFormat="1" applyFont="1" applyFill="1" applyBorder="1" applyAlignment="1">
      <alignment horizontal="center" vertical="center" wrapText="1"/>
    </xf>
    <xf numFmtId="1" fontId="2" fillId="9" borderId="53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" fontId="2" fillId="9" borderId="43" xfId="2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 wrapText="1"/>
    </xf>
    <xf numFmtId="1" fontId="3" fillId="6" borderId="46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5" fontId="2" fillId="5" borderId="43" xfId="0" applyNumberFormat="1" applyFont="1" applyFill="1" applyBorder="1" applyAlignment="1">
      <alignment horizontal="center" vertical="center" wrapText="1"/>
    </xf>
    <xf numFmtId="1" fontId="2" fillId="10" borderId="43" xfId="0" applyNumberFormat="1" applyFont="1" applyFill="1" applyBorder="1" applyAlignment="1">
      <alignment horizontal="center" vertical="center" wrapText="1"/>
    </xf>
    <xf numFmtId="1" fontId="5" fillId="4" borderId="30" xfId="0" applyNumberFormat="1" applyFont="1" applyFill="1" applyBorder="1" applyAlignment="1">
      <alignment horizontal="center" vertical="center" wrapText="1"/>
    </xf>
    <xf numFmtId="165" fontId="2" fillId="0" borderId="65" xfId="0" applyNumberFormat="1" applyFont="1" applyFill="1" applyBorder="1" applyAlignment="1">
      <alignment horizontal="center" vertical="center" wrapText="1"/>
    </xf>
    <xf numFmtId="1" fontId="2" fillId="10" borderId="15" xfId="0" applyNumberFormat="1" applyFont="1" applyFill="1" applyBorder="1" applyAlignment="1">
      <alignment horizontal="center" vertical="center" wrapText="1"/>
    </xf>
    <xf numFmtId="1" fontId="2" fillId="10" borderId="12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left" vertical="center" wrapText="1"/>
    </xf>
    <xf numFmtId="1" fontId="2" fillId="9" borderId="26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165" fontId="2" fillId="0" borderId="40" xfId="0" applyNumberFormat="1" applyFont="1" applyFill="1" applyBorder="1" applyAlignment="1">
      <alignment horizontal="center" vertical="center" wrapText="1"/>
    </xf>
    <xf numFmtId="49" fontId="3" fillId="2" borderId="64" xfId="0" applyNumberFormat="1" applyFont="1" applyFill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49" fontId="3" fillId="3" borderId="65" xfId="0" applyNumberFormat="1" applyFont="1" applyFill="1" applyBorder="1" applyAlignment="1">
      <alignment horizontal="center" vertical="center" wrapText="1"/>
    </xf>
    <xf numFmtId="49" fontId="3" fillId="3" borderId="38" xfId="0" applyNumberFormat="1" applyFont="1" applyFill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vertical="center" wrapText="1"/>
    </xf>
    <xf numFmtId="165" fontId="2" fillId="0" borderId="39" xfId="0" applyNumberFormat="1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textRotation="90" wrapText="1"/>
    </xf>
    <xf numFmtId="1" fontId="2" fillId="0" borderId="43" xfId="0" applyNumberFormat="1" applyFont="1" applyBorder="1" applyAlignment="1">
      <alignment horizontal="center" vertical="center" wrapText="1"/>
    </xf>
    <xf numFmtId="49" fontId="3" fillId="2" borderId="59" xfId="0" applyNumberFormat="1" applyFont="1" applyFill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4" borderId="41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Border="1" applyAlignment="1">
      <alignment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1" fontId="2" fillId="0" borderId="50" xfId="0" applyNumberFormat="1" applyFont="1" applyFill="1" applyBorder="1" applyAlignment="1">
      <alignment horizontal="center" vertical="center" wrapText="1"/>
    </xf>
    <xf numFmtId="1" fontId="2" fillId="5" borderId="43" xfId="0" applyNumberFormat="1" applyFont="1" applyFill="1" applyBorder="1" applyAlignment="1">
      <alignment horizontal="center" vertical="center" wrapText="1"/>
    </xf>
    <xf numFmtId="1" fontId="2" fillId="5" borderId="50" xfId="0" applyNumberFormat="1" applyFont="1" applyFill="1" applyBorder="1" applyAlignment="1">
      <alignment horizontal="center" vertical="center" wrapText="1"/>
    </xf>
    <xf numFmtId="1" fontId="2" fillId="5" borderId="52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50" xfId="0" applyNumberFormat="1" applyFont="1" applyFill="1" applyBorder="1" applyAlignment="1">
      <alignment horizontal="center" vertical="center" wrapText="1"/>
    </xf>
    <xf numFmtId="1" fontId="2" fillId="5" borderId="50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1" fontId="12" fillId="9" borderId="50" xfId="0" applyNumberFormat="1" applyFont="1" applyFill="1" applyBorder="1" applyAlignment="1">
      <alignment horizontal="center" vertical="center" wrapText="1"/>
    </xf>
    <xf numFmtId="1" fontId="12" fillId="0" borderId="50" xfId="0" applyNumberFormat="1" applyFont="1" applyFill="1" applyBorder="1" applyAlignment="1">
      <alignment horizontal="center" vertical="center" wrapText="1"/>
    </xf>
    <xf numFmtId="1" fontId="12" fillId="9" borderId="57" xfId="0" applyNumberFormat="1" applyFont="1" applyFill="1" applyBorder="1" applyAlignment="1">
      <alignment horizontal="center" vertical="center" wrapText="1"/>
    </xf>
    <xf numFmtId="1" fontId="12" fillId="9" borderId="53" xfId="0" applyNumberFormat="1" applyFont="1" applyFill="1" applyBorder="1" applyAlignment="1">
      <alignment horizontal="center" vertical="center" wrapText="1"/>
    </xf>
    <xf numFmtId="1" fontId="2" fillId="5" borderId="50" xfId="0" applyNumberFormat="1" applyFont="1" applyFill="1" applyBorder="1" applyAlignment="1">
      <alignment vertical="center"/>
    </xf>
    <xf numFmtId="1" fontId="2" fillId="5" borderId="58" xfId="0" applyNumberFormat="1" applyFont="1" applyFill="1" applyBorder="1" applyAlignment="1">
      <alignment vertical="center"/>
    </xf>
    <xf numFmtId="1" fontId="2" fillId="5" borderId="57" xfId="0" applyNumberFormat="1" applyFont="1" applyFill="1" applyBorder="1" applyAlignment="1">
      <alignment vertical="center"/>
    </xf>
    <xf numFmtId="165" fontId="2" fillId="4" borderId="22" xfId="0" applyNumberFormat="1" applyFont="1" applyFill="1" applyBorder="1" applyAlignment="1">
      <alignment horizontal="center" vertical="center" wrapText="1"/>
    </xf>
    <xf numFmtId="1" fontId="2" fillId="9" borderId="29" xfId="2" applyNumberFormat="1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center" vertical="center" wrapText="1"/>
    </xf>
    <xf numFmtId="1" fontId="2" fillId="9" borderId="16" xfId="0" applyNumberFormat="1" applyFont="1" applyFill="1" applyBorder="1" applyAlignment="1">
      <alignment horizontal="center" vertical="center" wrapText="1"/>
    </xf>
    <xf numFmtId="165" fontId="2" fillId="9" borderId="22" xfId="0" applyNumberFormat="1" applyFont="1" applyFill="1" applyBorder="1" applyAlignment="1">
      <alignment horizontal="center" vertical="center" wrapText="1"/>
    </xf>
    <xf numFmtId="165" fontId="2" fillId="9" borderId="32" xfId="0" applyNumberFormat="1" applyFont="1" applyFill="1" applyBorder="1" applyAlignment="1">
      <alignment horizontal="center" vertical="center" wrapText="1"/>
    </xf>
    <xf numFmtId="1" fontId="2" fillId="5" borderId="43" xfId="0" applyNumberFormat="1" applyFont="1" applyFill="1" applyBorder="1" applyAlignment="1">
      <alignment horizontal="center" vertical="center"/>
    </xf>
    <xf numFmtId="1" fontId="2" fillId="5" borderId="45" xfId="0" applyNumberFormat="1" applyFont="1" applyFill="1" applyBorder="1" applyAlignment="1">
      <alignment horizontal="center" vertical="center"/>
    </xf>
    <xf numFmtId="1" fontId="2" fillId="5" borderId="59" xfId="0" applyNumberFormat="1" applyFont="1" applyFill="1" applyBorder="1" applyAlignment="1">
      <alignment horizontal="center" vertical="center"/>
    </xf>
    <xf numFmtId="1" fontId="2" fillId="5" borderId="50" xfId="0" applyNumberFormat="1" applyFont="1" applyFill="1" applyBorder="1" applyAlignment="1">
      <alignment horizontal="center" vertical="center"/>
    </xf>
    <xf numFmtId="165" fontId="2" fillId="0" borderId="26" xfId="0" applyNumberFormat="1" applyFont="1" applyFill="1" applyBorder="1" applyAlignment="1">
      <alignment horizontal="center" vertical="center" wrapText="1"/>
    </xf>
    <xf numFmtId="165" fontId="2" fillId="0" borderId="33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vertical="center" wrapText="1"/>
    </xf>
    <xf numFmtId="1" fontId="2" fillId="0" borderId="32" xfId="0" applyNumberFormat="1" applyFont="1" applyFill="1" applyBorder="1" applyAlignment="1">
      <alignment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165" fontId="2" fillId="0" borderId="58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wrapText="1"/>
    </xf>
    <xf numFmtId="1" fontId="2" fillId="0" borderId="58" xfId="0" applyNumberFormat="1" applyFont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165" fontId="2" fillId="0" borderId="40" xfId="0" applyNumberFormat="1" applyFont="1" applyFill="1" applyBorder="1" applyAlignment="1">
      <alignment horizontal="center" vertical="center" wrapText="1"/>
    </xf>
    <xf numFmtId="165" fontId="2" fillId="0" borderId="58" xfId="0" applyNumberFormat="1" applyFont="1" applyFill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 wrapText="1"/>
    </xf>
    <xf numFmtId="165" fontId="2" fillId="0" borderId="39" xfId="0" applyNumberFormat="1" applyFont="1" applyFill="1" applyBorder="1" applyAlignment="1">
      <alignment horizontal="center" vertical="center" wrapText="1"/>
    </xf>
    <xf numFmtId="165" fontId="2" fillId="0" borderId="55" xfId="0" applyNumberFormat="1" applyFont="1" applyFill="1" applyBorder="1" applyAlignment="1">
      <alignment horizontal="center" vertical="center" wrapText="1"/>
    </xf>
    <xf numFmtId="165" fontId="2" fillId="9" borderId="45" xfId="0" applyNumberFormat="1" applyFont="1" applyFill="1" applyBorder="1" applyAlignment="1">
      <alignment horizontal="center" vertical="center"/>
    </xf>
    <xf numFmtId="165" fontId="2" fillId="9" borderId="59" xfId="0" applyNumberFormat="1" applyFont="1" applyFill="1" applyBorder="1" applyAlignment="1">
      <alignment horizontal="center" vertical="center"/>
    </xf>
    <xf numFmtId="165" fontId="2" fillId="9" borderId="50" xfId="0" applyNumberFormat="1" applyFont="1" applyFill="1" applyBorder="1" applyAlignment="1">
      <alignment horizontal="center" vertical="center"/>
    </xf>
    <xf numFmtId="165" fontId="2" fillId="9" borderId="45" xfId="0" applyNumberFormat="1" applyFont="1" applyFill="1" applyBorder="1" applyAlignment="1">
      <alignment horizontal="center" vertical="center" wrapText="1"/>
    </xf>
    <xf numFmtId="165" fontId="2" fillId="9" borderId="59" xfId="0" applyNumberFormat="1" applyFont="1" applyFill="1" applyBorder="1" applyAlignment="1">
      <alignment horizontal="center" vertical="center" wrapText="1"/>
    </xf>
    <xf numFmtId="165" fontId="2" fillId="9" borderId="50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4" xfId="0" applyNumberFormat="1" applyFont="1" applyFill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horizontal="center" vertical="center" wrapText="1"/>
    </xf>
    <xf numFmtId="49" fontId="3" fillId="3" borderId="52" xfId="0" applyNumberFormat="1" applyFont="1" applyFill="1" applyBorder="1" applyAlignment="1">
      <alignment horizontal="center" vertical="center" wrapText="1"/>
    </xf>
    <xf numFmtId="49" fontId="3" fillId="3" borderId="67" xfId="0" applyNumberFormat="1" applyFont="1" applyFill="1" applyBorder="1" applyAlignment="1">
      <alignment horizontal="center" vertical="center" wrapText="1"/>
    </xf>
    <xf numFmtId="49" fontId="3" fillId="3" borderId="4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4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49" fontId="2" fillId="0" borderId="59" xfId="0" applyNumberFormat="1" applyFont="1" applyBorder="1" applyAlignment="1">
      <alignment horizontal="center" vertical="center" wrapText="1"/>
    </xf>
    <xf numFmtId="49" fontId="2" fillId="0" borderId="50" xfId="0" applyNumberFormat="1" applyFont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49" fontId="2" fillId="0" borderId="5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3" borderId="43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2" fillId="9" borderId="3" xfId="0" applyNumberFormat="1" applyFont="1" applyFill="1" applyBorder="1" applyAlignment="1">
      <alignment horizontal="center" vertical="center" wrapText="1"/>
    </xf>
    <xf numFmtId="49" fontId="2" fillId="9" borderId="63" xfId="0" applyNumberFormat="1" applyFont="1" applyFill="1" applyBorder="1" applyAlignment="1">
      <alignment horizontal="center" vertical="center" wrapText="1"/>
    </xf>
    <xf numFmtId="49" fontId="3" fillId="2" borderId="45" xfId="0" applyNumberFormat="1" applyFont="1" applyFill="1" applyBorder="1" applyAlignment="1">
      <alignment horizontal="center" vertical="center" wrapText="1"/>
    </xf>
    <xf numFmtId="49" fontId="3" fillId="2" borderId="59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1" fontId="2" fillId="5" borderId="30" xfId="0" applyNumberFormat="1" applyFont="1" applyFill="1" applyBorder="1" applyAlignment="1">
      <alignment horizontal="center" vertical="center" wrapText="1"/>
    </xf>
    <xf numFmtId="1" fontId="2" fillId="5" borderId="57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34" xfId="0" applyNumberFormat="1" applyFont="1" applyFill="1" applyBorder="1" applyAlignment="1">
      <alignment horizontal="center" vertical="center" wrapText="1"/>
    </xf>
    <xf numFmtId="49" fontId="3" fillId="3" borderId="35" xfId="0" applyNumberFormat="1" applyFont="1" applyFill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vertical="center" wrapText="1"/>
    </xf>
    <xf numFmtId="165" fontId="2" fillId="0" borderId="58" xfId="0" applyNumberFormat="1" applyFont="1" applyFill="1" applyBorder="1" applyAlignment="1">
      <alignment vertical="center" wrapText="1"/>
    </xf>
    <xf numFmtId="165" fontId="2" fillId="0" borderId="5" xfId="0" applyNumberFormat="1" applyFont="1" applyFill="1" applyBorder="1" applyAlignment="1">
      <alignment vertical="center" wrapText="1"/>
    </xf>
    <xf numFmtId="0" fontId="2" fillId="9" borderId="45" xfId="0" applyFont="1" applyFill="1" applyBorder="1" applyAlignment="1">
      <alignment horizontal="left" vertical="center" wrapText="1"/>
    </xf>
    <xf numFmtId="0" fontId="2" fillId="9" borderId="50" xfId="0" applyFont="1" applyFill="1" applyBorder="1" applyAlignment="1">
      <alignment horizontal="left" vertical="center" wrapText="1"/>
    </xf>
    <xf numFmtId="0" fontId="2" fillId="5" borderId="43" xfId="0" applyFont="1" applyFill="1" applyBorder="1" applyAlignment="1">
      <alignment horizontal="left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" fontId="2" fillId="9" borderId="59" xfId="0" applyNumberFormat="1" applyFont="1" applyFill="1" applyBorder="1" applyAlignment="1">
      <alignment horizontal="center" vertical="center" wrapText="1"/>
    </xf>
    <xf numFmtId="1" fontId="2" fillId="9" borderId="50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left" vertical="center" wrapText="1"/>
    </xf>
    <xf numFmtId="1" fontId="2" fillId="0" borderId="46" xfId="0" applyNumberFormat="1" applyFont="1" applyBorder="1" applyAlignment="1">
      <alignment horizontal="left" vertical="center" wrapText="1"/>
    </xf>
    <xf numFmtId="165" fontId="2" fillId="0" borderId="45" xfId="0" applyNumberFormat="1" applyFont="1" applyFill="1" applyBorder="1" applyAlignment="1">
      <alignment horizontal="center" vertical="center" wrapText="1"/>
    </xf>
    <xf numFmtId="165" fontId="2" fillId="0" borderId="50" xfId="0" applyNumberFormat="1" applyFont="1" applyFill="1" applyBorder="1" applyAlignment="1">
      <alignment horizontal="center" vertical="center" wrapText="1"/>
    </xf>
    <xf numFmtId="165" fontId="2" fillId="0" borderId="40" xfId="0" applyNumberFormat="1" applyFont="1" applyFill="1" applyBorder="1" applyAlignment="1">
      <alignment vertical="center" wrapText="1"/>
    </xf>
    <xf numFmtId="1" fontId="2" fillId="5" borderId="22" xfId="0" applyNumberFormat="1" applyFont="1" applyFill="1" applyBorder="1" applyAlignment="1">
      <alignment vertical="center" wrapText="1"/>
    </xf>
    <xf numFmtId="1" fontId="2" fillId="5" borderId="40" xfId="0" applyNumberFormat="1" applyFont="1" applyFill="1" applyBorder="1" applyAlignment="1">
      <alignment vertical="center" wrapText="1"/>
    </xf>
    <xf numFmtId="1" fontId="2" fillId="5" borderId="39" xfId="0" applyNumberFormat="1" applyFont="1" applyFill="1" applyBorder="1" applyAlignment="1">
      <alignment vertical="center" wrapText="1"/>
    </xf>
    <xf numFmtId="1" fontId="2" fillId="5" borderId="58" xfId="0" applyNumberFormat="1" applyFont="1" applyFill="1" applyBorder="1" applyAlignment="1">
      <alignment vertical="center" wrapText="1"/>
    </xf>
    <xf numFmtId="165" fontId="2" fillId="0" borderId="39" xfId="0" applyNumberFormat="1" applyFont="1" applyFill="1" applyBorder="1" applyAlignment="1">
      <alignment vertical="center" wrapText="1"/>
    </xf>
    <xf numFmtId="1" fontId="2" fillId="0" borderId="5" xfId="0" applyNumberFormat="1" applyFont="1" applyBorder="1" applyAlignment="1">
      <alignment horizontal="left" vertical="center" wrapText="1"/>
    </xf>
    <xf numFmtId="1" fontId="2" fillId="0" borderId="22" xfId="0" applyNumberFormat="1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1" fillId="0" borderId="59" xfId="0" applyFont="1" applyBorder="1"/>
    <xf numFmtId="0" fontId="11" fillId="0" borderId="50" xfId="0" applyFont="1" applyBorder="1"/>
    <xf numFmtId="165" fontId="2" fillId="0" borderId="62" xfId="0" applyNumberFormat="1" applyFont="1" applyFill="1" applyBorder="1" applyAlignment="1">
      <alignment horizontal="center" vertical="center" wrapText="1"/>
    </xf>
    <xf numFmtId="1" fontId="2" fillId="9" borderId="62" xfId="0" applyNumberFormat="1" applyFont="1" applyFill="1" applyBorder="1" applyAlignment="1">
      <alignment horizontal="left" vertical="center" wrapText="1"/>
    </xf>
    <xf numFmtId="1" fontId="2" fillId="9" borderId="32" xfId="0" applyNumberFormat="1" applyFont="1" applyFill="1" applyBorder="1" applyAlignment="1">
      <alignment horizontal="left" vertical="center" wrapText="1"/>
    </xf>
    <xf numFmtId="165" fontId="2" fillId="0" borderId="43" xfId="0" applyNumberFormat="1" applyFont="1" applyFill="1" applyBorder="1" applyAlignment="1">
      <alignment horizontal="left" vertical="center" wrapText="1"/>
    </xf>
    <xf numFmtId="165" fontId="2" fillId="0" borderId="45" xfId="0" applyNumberFormat="1" applyFont="1" applyBorder="1" applyAlignment="1">
      <alignment horizontal="center" vertical="center" wrapText="1"/>
    </xf>
    <xf numFmtId="165" fontId="2" fillId="0" borderId="5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49" fontId="3" fillId="3" borderId="38" xfId="0" applyNumberFormat="1" applyFont="1" applyFill="1" applyBorder="1" applyAlignment="1">
      <alignment horizontal="center" vertical="center" wrapText="1"/>
    </xf>
    <xf numFmtId="49" fontId="3" fillId="2" borderId="38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left" vertical="center" wrapText="1"/>
    </xf>
    <xf numFmtId="1" fontId="2" fillId="0" borderId="40" xfId="0" applyNumberFormat="1" applyFont="1" applyFill="1" applyBorder="1" applyAlignment="1">
      <alignment horizontal="left" vertical="center" wrapText="1"/>
    </xf>
    <xf numFmtId="1" fontId="2" fillId="0" borderId="58" xfId="0" applyNumberFormat="1" applyFont="1" applyFill="1" applyBorder="1" applyAlignment="1">
      <alignment horizontal="left" vertical="center" wrapText="1"/>
    </xf>
    <xf numFmtId="49" fontId="3" fillId="3" borderId="45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/>
    </xf>
    <xf numFmtId="1" fontId="2" fillId="9" borderId="59" xfId="0" applyNumberFormat="1" applyFont="1" applyFill="1" applyBorder="1" applyAlignment="1">
      <alignment horizontal="center" vertical="center"/>
    </xf>
    <xf numFmtId="1" fontId="2" fillId="9" borderId="50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55" xfId="0" applyNumberFormat="1" applyFont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50" xfId="0" applyFont="1" applyFill="1" applyBorder="1" applyAlignment="1">
      <alignment horizontal="center" vertical="center" wrapText="1"/>
    </xf>
    <xf numFmtId="49" fontId="2" fillId="9" borderId="45" xfId="0" applyNumberFormat="1" applyFont="1" applyFill="1" applyBorder="1" applyAlignment="1">
      <alignment horizontal="center" vertical="center" wrapText="1"/>
    </xf>
    <xf numFmtId="49" fontId="2" fillId="9" borderId="59" xfId="0" applyNumberFormat="1" applyFont="1" applyFill="1" applyBorder="1" applyAlignment="1">
      <alignment horizontal="center" vertical="center" wrapText="1"/>
    </xf>
    <xf numFmtId="49" fontId="2" fillId="9" borderId="50" xfId="0" applyNumberFormat="1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165" fontId="2" fillId="0" borderId="62" xfId="0" applyNumberFormat="1" applyFont="1" applyBorder="1" applyAlignment="1">
      <alignment horizontal="center" vertical="center" wrapText="1"/>
    </xf>
    <xf numFmtId="165" fontId="2" fillId="0" borderId="32" xfId="0" applyNumberFormat="1" applyFont="1" applyBorder="1" applyAlignment="1">
      <alignment horizontal="center" vertical="center" wrapText="1"/>
    </xf>
    <xf numFmtId="165" fontId="2" fillId="0" borderId="61" xfId="0" applyNumberFormat="1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9" borderId="43" xfId="0" applyFont="1" applyFill="1" applyBorder="1" applyAlignment="1">
      <alignment horizontal="left" vertical="center" wrapText="1"/>
    </xf>
    <xf numFmtId="165" fontId="2" fillId="0" borderId="32" xfId="0" applyNumberFormat="1" applyFont="1" applyFill="1" applyBorder="1" applyAlignment="1">
      <alignment horizontal="center" vertical="center" wrapText="1"/>
    </xf>
    <xf numFmtId="1" fontId="2" fillId="0" borderId="58" xfId="0" applyNumberFormat="1" applyFont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" fontId="2" fillId="0" borderId="43" xfId="0" applyNumberFormat="1" applyFont="1" applyFill="1" applyBorder="1" applyAlignment="1">
      <alignment horizontal="center" vertical="center" wrapText="1"/>
    </xf>
    <xf numFmtId="1" fontId="2" fillId="0" borderId="45" xfId="0" applyNumberFormat="1" applyFont="1" applyFill="1" applyBorder="1" applyAlignment="1">
      <alignment horizontal="center" vertical="center" wrapText="1"/>
    </xf>
    <xf numFmtId="1" fontId="2" fillId="0" borderId="50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9" borderId="22" xfId="0" applyNumberFormat="1" applyFont="1" applyFill="1" applyBorder="1" applyAlignment="1">
      <alignment horizontal="center" vertical="center" wrapText="1"/>
    </xf>
    <xf numFmtId="1" fontId="2" fillId="9" borderId="58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" fontId="2" fillId="5" borderId="43" xfId="0" applyNumberFormat="1" applyFont="1" applyFill="1" applyBorder="1" applyAlignment="1">
      <alignment horizontal="center" vertical="center" wrapText="1"/>
    </xf>
    <xf numFmtId="1" fontId="2" fillId="5" borderId="45" xfId="0" applyNumberFormat="1" applyFont="1" applyFill="1" applyBorder="1" applyAlignment="1">
      <alignment horizontal="center" vertical="center" wrapText="1"/>
    </xf>
    <xf numFmtId="1" fontId="2" fillId="5" borderId="50" xfId="0" applyNumberFormat="1" applyFont="1" applyFill="1" applyBorder="1" applyAlignment="1">
      <alignment horizontal="center" vertical="center" wrapText="1"/>
    </xf>
    <xf numFmtId="1" fontId="2" fillId="5" borderId="19" xfId="0" applyNumberFormat="1" applyFont="1" applyFill="1" applyBorder="1" applyAlignment="1">
      <alignment horizontal="center" vertical="center" wrapText="1"/>
    </xf>
    <xf numFmtId="1" fontId="2" fillId="5" borderId="21" xfId="0" applyNumberFormat="1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left" vertical="center" wrapText="1"/>
    </xf>
    <xf numFmtId="165" fontId="2" fillId="0" borderId="5" xfId="0" applyNumberFormat="1" applyFont="1" applyFill="1" applyBorder="1" applyAlignment="1">
      <alignment horizontal="left" vertical="center" wrapText="1"/>
    </xf>
    <xf numFmtId="1" fontId="2" fillId="5" borderId="52" xfId="0" applyNumberFormat="1" applyFont="1" applyFill="1" applyBorder="1" applyAlignment="1">
      <alignment horizontal="center" vertical="center" wrapText="1"/>
    </xf>
    <xf numFmtId="1" fontId="2" fillId="5" borderId="48" xfId="0" applyNumberFormat="1" applyFont="1" applyFill="1" applyBorder="1" applyAlignment="1">
      <alignment horizontal="center" vertical="center" wrapText="1"/>
    </xf>
    <xf numFmtId="1" fontId="2" fillId="5" borderId="22" xfId="0" applyNumberFormat="1" applyFont="1" applyFill="1" applyBorder="1" applyAlignment="1">
      <alignment horizontal="center" vertical="center" wrapText="1"/>
    </xf>
    <xf numFmtId="1" fontId="2" fillId="5" borderId="5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textRotation="90" wrapText="1"/>
    </xf>
    <xf numFmtId="2" fontId="2" fillId="0" borderId="15" xfId="0" applyNumberFormat="1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3" fillId="7" borderId="14" xfId="0" applyNumberFormat="1" applyFont="1" applyFill="1" applyBorder="1" applyAlignment="1">
      <alignment horizontal="left" vertical="center" wrapText="1"/>
    </xf>
    <xf numFmtId="49" fontId="3" fillId="7" borderId="34" xfId="0" applyNumberFormat="1" applyFont="1" applyFill="1" applyBorder="1" applyAlignment="1">
      <alignment horizontal="left" vertical="center" wrapText="1"/>
    </xf>
    <xf numFmtId="49" fontId="3" fillId="7" borderId="35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34" xfId="0" applyFont="1" applyFill="1" applyBorder="1" applyAlignment="1">
      <alignment horizontal="left" vertical="center" wrapText="1"/>
    </xf>
    <xf numFmtId="0" fontId="3" fillId="8" borderId="35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textRotation="90" wrapText="1"/>
    </xf>
    <xf numFmtId="2" fontId="2" fillId="0" borderId="64" xfId="0" applyNumberFormat="1" applyFont="1" applyBorder="1" applyAlignment="1">
      <alignment horizontal="center" vertical="center" textRotation="90" wrapText="1"/>
    </xf>
    <xf numFmtId="2" fontId="2" fillId="0" borderId="23" xfId="0" applyNumberFormat="1" applyFont="1" applyBorder="1" applyAlignment="1">
      <alignment horizontal="center" vertical="center" textRotation="90" wrapText="1"/>
    </xf>
    <xf numFmtId="0" fontId="9" fillId="0" borderId="62" xfId="0" applyFont="1" applyBorder="1" applyAlignment="1">
      <alignment horizontal="center" vertical="center" textRotation="90" wrapText="1"/>
    </xf>
    <xf numFmtId="0" fontId="9" fillId="0" borderId="40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 textRotation="90" wrapText="1"/>
    </xf>
    <xf numFmtId="2" fontId="2" fillId="0" borderId="49" xfId="0" applyNumberFormat="1" applyFont="1" applyBorder="1" applyAlignment="1">
      <alignment horizontal="center" vertical="center" textRotation="90" wrapText="1"/>
    </xf>
    <xf numFmtId="2" fontId="2" fillId="0" borderId="43" xfId="0" applyNumberFormat="1" applyFont="1" applyBorder="1" applyAlignment="1">
      <alignment horizontal="center" vertical="center" textRotation="90" wrapText="1"/>
    </xf>
    <xf numFmtId="2" fontId="2" fillId="0" borderId="12" xfId="0" applyNumberFormat="1" applyFont="1" applyBorder="1" applyAlignment="1">
      <alignment horizontal="center" vertical="center" textRotation="90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textRotation="90" wrapText="1"/>
    </xf>
    <xf numFmtId="2" fontId="2" fillId="0" borderId="59" xfId="0" applyNumberFormat="1" applyFont="1" applyBorder="1" applyAlignment="1">
      <alignment horizontal="center" vertical="center" textRotation="90" wrapText="1"/>
    </xf>
    <xf numFmtId="2" fontId="2" fillId="0" borderId="63" xfId="0" applyNumberFormat="1" applyFont="1" applyBorder="1" applyAlignment="1">
      <alignment horizontal="center" vertical="center" textRotation="90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textRotation="90" wrapText="1"/>
    </xf>
    <xf numFmtId="2" fontId="2" fillId="0" borderId="20" xfId="0" applyNumberFormat="1" applyFont="1" applyFill="1" applyBorder="1" applyAlignment="1">
      <alignment horizontal="center" vertical="center" textRotation="90" wrapText="1"/>
    </xf>
    <xf numFmtId="49" fontId="3" fillId="3" borderId="65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textRotation="90" wrapText="1"/>
    </xf>
    <xf numFmtId="2" fontId="2" fillId="0" borderId="16" xfId="0" applyNumberFormat="1" applyFont="1" applyBorder="1" applyAlignment="1">
      <alignment horizontal="center" vertical="center" textRotation="90" wrapText="1"/>
    </xf>
    <xf numFmtId="2" fontId="2" fillId="0" borderId="20" xfId="0" applyNumberFormat="1" applyFont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1" fontId="2" fillId="0" borderId="10" xfId="0" applyNumberFormat="1" applyFont="1" applyBorder="1" applyAlignment="1">
      <alignment vertical="center" wrapText="1"/>
    </xf>
    <xf numFmtId="1" fontId="2" fillId="0" borderId="58" xfId="0" applyNumberFormat="1" applyFont="1" applyBorder="1" applyAlignment="1">
      <alignment vertical="center" wrapText="1"/>
    </xf>
    <xf numFmtId="49" fontId="2" fillId="0" borderId="49" xfId="0" applyNumberFormat="1" applyFont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165" fontId="2" fillId="9" borderId="40" xfId="0" applyNumberFormat="1" applyFont="1" applyFill="1" applyBorder="1" applyAlignment="1">
      <alignment horizontal="center" vertical="center" wrapText="1"/>
    </xf>
    <xf numFmtId="165" fontId="2" fillId="5" borderId="62" xfId="0" applyNumberFormat="1" applyFont="1" applyFill="1" applyBorder="1" applyAlignment="1">
      <alignment horizontal="center" vertical="center" wrapText="1"/>
    </xf>
    <xf numFmtId="165" fontId="2" fillId="5" borderId="40" xfId="0" applyNumberFormat="1" applyFont="1" applyFill="1" applyBorder="1" applyAlignment="1">
      <alignment horizontal="center" vertical="center" wrapText="1"/>
    </xf>
    <xf numFmtId="165" fontId="2" fillId="5" borderId="3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0" borderId="62" xfId="0" applyNumberFormat="1" applyFont="1" applyBorder="1" applyAlignment="1">
      <alignment horizontal="left" vertical="center" wrapText="1"/>
    </xf>
    <xf numFmtId="1" fontId="2" fillId="0" borderId="40" xfId="0" applyNumberFormat="1" applyFont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60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1" fillId="0" borderId="43" xfId="0" applyFont="1" applyBorder="1" applyAlignment="1">
      <alignment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6" fillId="0" borderId="60" xfId="0" applyFont="1" applyBorder="1" applyAlignment="1">
      <alignment horizontal="right" vertical="center" wrapText="1"/>
    </xf>
    <xf numFmtId="1" fontId="2" fillId="0" borderId="40" xfId="0" applyNumberFormat="1" applyFont="1" applyFill="1" applyBorder="1" applyAlignment="1">
      <alignment vertical="center" wrapText="1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3" borderId="49" xfId="0" applyNumberFormat="1" applyFont="1" applyFill="1" applyBorder="1" applyAlignment="1">
      <alignment horizontal="center" vertical="center" wrapText="1"/>
    </xf>
    <xf numFmtId="49" fontId="3" fillId="3" borderId="50" xfId="0" applyNumberFormat="1" applyFont="1" applyFill="1" applyBorder="1" applyAlignment="1">
      <alignment horizontal="center" vertical="center" wrapText="1"/>
    </xf>
    <xf numFmtId="49" fontId="3" fillId="3" borderId="59" xfId="0" applyNumberFormat="1" applyFont="1" applyFill="1" applyBorder="1" applyAlignment="1">
      <alignment horizontal="center" vertical="center" wrapText="1"/>
    </xf>
    <xf numFmtId="49" fontId="3" fillId="3" borderId="63" xfId="0" applyNumberFormat="1" applyFont="1" applyFill="1" applyBorder="1" applyAlignment="1">
      <alignment horizontal="center" vertical="center" wrapText="1"/>
    </xf>
    <xf numFmtId="49" fontId="3" fillId="0" borderId="59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64" xfId="0" applyNumberFormat="1" applyFont="1" applyFill="1" applyBorder="1" applyAlignment="1">
      <alignment horizontal="center" vertical="center"/>
    </xf>
    <xf numFmtId="49" fontId="3" fillId="3" borderId="52" xfId="0" applyNumberFormat="1" applyFont="1" applyFill="1" applyBorder="1" applyAlignment="1">
      <alignment horizontal="center" vertical="center"/>
    </xf>
    <xf numFmtId="49" fontId="3" fillId="3" borderId="67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165" fontId="2" fillId="9" borderId="45" xfId="0" applyNumberFormat="1" applyFont="1" applyFill="1" applyBorder="1" applyAlignment="1">
      <alignment horizontal="left" vertical="center" wrapText="1"/>
    </xf>
    <xf numFmtId="165" fontId="2" fillId="9" borderId="50" xfId="0" applyNumberFormat="1" applyFont="1" applyFill="1" applyBorder="1" applyAlignment="1">
      <alignment horizontal="left" vertical="center" wrapText="1"/>
    </xf>
    <xf numFmtId="49" fontId="3" fillId="9" borderId="6" xfId="0" applyNumberFormat="1" applyFont="1" applyFill="1" applyBorder="1" applyAlignment="1">
      <alignment horizontal="center" vertical="center" wrapText="1"/>
    </xf>
    <xf numFmtId="49" fontId="3" fillId="9" borderId="23" xfId="0" applyNumberFormat="1" applyFont="1" applyFill="1" applyBorder="1" applyAlignment="1">
      <alignment horizontal="center" vertical="center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63" xfId="0" applyNumberFormat="1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vertical="center" wrapText="1"/>
    </xf>
    <xf numFmtId="0" fontId="2" fillId="0" borderId="63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vertical="center" wrapText="1"/>
    </xf>
    <xf numFmtId="49" fontId="3" fillId="2" borderId="50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63" xfId="0" applyFont="1" applyFill="1" applyBorder="1" applyAlignment="1">
      <alignment horizontal="left" vertical="center" wrapText="1"/>
    </xf>
    <xf numFmtId="0" fontId="2" fillId="5" borderId="45" xfId="0" applyFont="1" applyFill="1" applyBorder="1" applyAlignment="1">
      <alignment vertical="center" wrapText="1"/>
    </xf>
    <xf numFmtId="0" fontId="2" fillId="5" borderId="59" xfId="0" applyFont="1" applyFill="1" applyBorder="1" applyAlignment="1">
      <alignment vertical="center" wrapText="1"/>
    </xf>
    <xf numFmtId="0" fontId="2" fillId="5" borderId="50" xfId="0" applyFont="1" applyFill="1" applyBorder="1" applyAlignment="1">
      <alignment vertical="center" wrapText="1"/>
    </xf>
    <xf numFmtId="0" fontId="2" fillId="0" borderId="43" xfId="0" applyFont="1" applyFill="1" applyBorder="1" applyAlignment="1">
      <alignment vertical="center" wrapText="1"/>
    </xf>
    <xf numFmtId="0" fontId="3" fillId="3" borderId="70" xfId="0" applyFont="1" applyFill="1" applyBorder="1" applyAlignment="1">
      <alignment horizontal="left" vertical="center" wrapText="1"/>
    </xf>
    <xf numFmtId="0" fontId="3" fillId="3" borderId="60" xfId="0" applyFont="1" applyFill="1" applyBorder="1" applyAlignment="1">
      <alignment horizontal="left" vertical="center" wrapText="1"/>
    </xf>
    <xf numFmtId="166" fontId="2" fillId="9" borderId="45" xfId="0" applyNumberFormat="1" applyFont="1" applyFill="1" applyBorder="1" applyAlignment="1">
      <alignment horizontal="left" vertical="center" wrapText="1"/>
    </xf>
    <xf numFmtId="166" fontId="2" fillId="9" borderId="50" xfId="0" applyNumberFormat="1" applyFont="1" applyFill="1" applyBorder="1" applyAlignment="1">
      <alignment horizontal="left" vertical="center" wrapText="1"/>
    </xf>
    <xf numFmtId="166" fontId="2" fillId="0" borderId="45" xfId="0" applyNumberFormat="1" applyFont="1" applyFill="1" applyBorder="1" applyAlignment="1">
      <alignment horizontal="center" vertical="center" wrapText="1"/>
    </xf>
    <xf numFmtId="166" fontId="2" fillId="0" borderId="50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165" fontId="2" fillId="5" borderId="58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49" fontId="3" fillId="3" borderId="37" xfId="0" applyNumberFormat="1" applyFont="1" applyFill="1" applyBorder="1" applyAlignment="1">
      <alignment horizontal="center" vertical="center" wrapText="1"/>
    </xf>
    <xf numFmtId="49" fontId="3" fillId="3" borderId="71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59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0" fontId="2" fillId="9" borderId="65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left" vertical="center" wrapText="1"/>
    </xf>
    <xf numFmtId="1" fontId="2" fillId="0" borderId="5" xfId="0" applyNumberFormat="1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_Sheet1" xfId="1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82"/>
  <sheetViews>
    <sheetView tabSelected="1" workbookViewId="0">
      <selection activeCell="R1" sqref="R1:U1"/>
    </sheetView>
  </sheetViews>
  <sheetFormatPr defaultColWidth="9.140625" defaultRowHeight="11.25"/>
  <cols>
    <col min="1" max="1" width="3.42578125" style="17" customWidth="1"/>
    <col min="2" max="2" width="3.85546875" style="18" customWidth="1"/>
    <col min="3" max="3" width="3.42578125" style="18" customWidth="1"/>
    <col min="4" max="4" width="21.42578125" style="18" customWidth="1"/>
    <col min="5" max="5" width="5.28515625" style="18" customWidth="1"/>
    <col min="6" max="6" width="5" style="18" customWidth="1"/>
    <col min="7" max="7" width="8" style="18" customWidth="1"/>
    <col min="8" max="8" width="8.42578125" style="18" bestFit="1" customWidth="1"/>
    <col min="9" max="10" width="8" style="18" customWidth="1"/>
    <col min="11" max="11" width="6.42578125" style="18" customWidth="1"/>
    <col min="12" max="12" width="8.85546875" style="18" customWidth="1"/>
    <col min="13" max="13" width="8.42578125" style="18" customWidth="1"/>
    <col min="14" max="14" width="7.28515625" style="18" customWidth="1"/>
    <col min="15" max="15" width="6.42578125" style="18" customWidth="1"/>
    <col min="16" max="16" width="9.7109375" style="18" customWidth="1"/>
    <col min="17" max="17" width="10.5703125" style="18" customWidth="1"/>
    <col min="18" max="18" width="18.5703125" style="18" customWidth="1"/>
    <col min="19" max="19" width="7.7109375" style="18" customWidth="1"/>
    <col min="20" max="21" width="7.28515625" style="18" customWidth="1"/>
    <col min="22" max="27" width="9.140625" style="18"/>
    <col min="28" max="28" width="10.140625" style="18" customWidth="1"/>
    <col min="29" max="16384" width="9.140625" style="18"/>
  </cols>
  <sheetData>
    <row r="1" spans="1:22" ht="57" customHeight="1">
      <c r="Q1" s="19"/>
      <c r="R1" s="490" t="s">
        <v>172</v>
      </c>
      <c r="S1" s="490"/>
      <c r="T1" s="490"/>
      <c r="U1" s="490"/>
    </row>
    <row r="2" spans="1:22" s="20" customFormat="1" ht="12.75" customHeight="1">
      <c r="A2" s="438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</row>
    <row r="3" spans="1:22" s="21" customFormat="1" ht="12">
      <c r="A3" s="439" t="s">
        <v>161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</row>
    <row r="4" spans="1:22" s="22" customFormat="1" ht="15.75" customHeight="1">
      <c r="A4" s="441" t="s">
        <v>59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</row>
    <row r="5" spans="1:22" s="21" customFormat="1" ht="12">
      <c r="A5" s="439" t="s">
        <v>60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39"/>
    </row>
    <row r="6" spans="1:22" s="20" customFormat="1" ht="12" customHeight="1">
      <c r="A6" s="440" t="s">
        <v>61</v>
      </c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</row>
    <row r="7" spans="1:22" s="20" customFormat="1" ht="12.75" thickBot="1">
      <c r="A7" s="504"/>
      <c r="B7" s="504"/>
      <c r="C7" s="504"/>
      <c r="D7" s="504"/>
      <c r="E7" s="504"/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</row>
    <row r="8" spans="1:22" ht="22.5" customHeight="1">
      <c r="A8" s="454" t="s">
        <v>0</v>
      </c>
      <c r="B8" s="460" t="s">
        <v>1</v>
      </c>
      <c r="C8" s="460" t="s">
        <v>2</v>
      </c>
      <c r="D8" s="463" t="s">
        <v>3</v>
      </c>
      <c r="E8" s="466" t="s">
        <v>4</v>
      </c>
      <c r="F8" s="460" t="s">
        <v>5</v>
      </c>
      <c r="G8" s="476" t="s">
        <v>6</v>
      </c>
      <c r="H8" s="445" t="s">
        <v>141</v>
      </c>
      <c r="I8" s="446"/>
      <c r="J8" s="446"/>
      <c r="K8" s="447"/>
      <c r="L8" s="445" t="s">
        <v>142</v>
      </c>
      <c r="M8" s="446"/>
      <c r="N8" s="446"/>
      <c r="O8" s="447"/>
      <c r="P8" s="457" t="s">
        <v>104</v>
      </c>
      <c r="Q8" s="457" t="s">
        <v>143</v>
      </c>
      <c r="R8" s="469" t="s">
        <v>7</v>
      </c>
      <c r="S8" s="470"/>
      <c r="T8" s="470"/>
      <c r="U8" s="471"/>
    </row>
    <row r="9" spans="1:22" ht="15.75" customHeight="1">
      <c r="A9" s="455"/>
      <c r="B9" s="461"/>
      <c r="C9" s="461"/>
      <c r="D9" s="464"/>
      <c r="E9" s="467"/>
      <c r="F9" s="461"/>
      <c r="G9" s="477"/>
      <c r="H9" s="443" t="s">
        <v>8</v>
      </c>
      <c r="I9" s="472" t="s">
        <v>9</v>
      </c>
      <c r="J9" s="472"/>
      <c r="K9" s="473" t="s">
        <v>10</v>
      </c>
      <c r="L9" s="443" t="s">
        <v>8</v>
      </c>
      <c r="M9" s="472" t="s">
        <v>9</v>
      </c>
      <c r="N9" s="472"/>
      <c r="O9" s="473" t="s">
        <v>10</v>
      </c>
      <c r="P9" s="458"/>
      <c r="Q9" s="458"/>
      <c r="R9" s="501" t="s">
        <v>29</v>
      </c>
      <c r="S9" s="472" t="s">
        <v>11</v>
      </c>
      <c r="T9" s="472"/>
      <c r="U9" s="503"/>
    </row>
    <row r="10" spans="1:22" ht="101.25" customHeight="1" thickBot="1">
      <c r="A10" s="456"/>
      <c r="B10" s="462"/>
      <c r="C10" s="462"/>
      <c r="D10" s="465"/>
      <c r="E10" s="468"/>
      <c r="F10" s="462"/>
      <c r="G10" s="478"/>
      <c r="H10" s="444"/>
      <c r="I10" s="232" t="s">
        <v>8</v>
      </c>
      <c r="J10" s="2" t="s">
        <v>12</v>
      </c>
      <c r="K10" s="474"/>
      <c r="L10" s="444"/>
      <c r="M10" s="232" t="s">
        <v>8</v>
      </c>
      <c r="N10" s="2" t="s">
        <v>12</v>
      </c>
      <c r="O10" s="474"/>
      <c r="P10" s="459"/>
      <c r="Q10" s="459"/>
      <c r="R10" s="502"/>
      <c r="S10" s="23" t="s">
        <v>158</v>
      </c>
      <c r="T10" s="23" t="s">
        <v>144</v>
      </c>
      <c r="U10" s="24" t="s">
        <v>159</v>
      </c>
    </row>
    <row r="11" spans="1:22" ht="15" customHeight="1" thickBot="1">
      <c r="A11" s="448" t="s">
        <v>44</v>
      </c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50"/>
      <c r="V11" s="25"/>
    </row>
    <row r="12" spans="1:22" ht="21" customHeight="1" thickBot="1">
      <c r="A12" s="451" t="s">
        <v>43</v>
      </c>
      <c r="B12" s="452"/>
      <c r="C12" s="452"/>
      <c r="D12" s="452"/>
      <c r="E12" s="452"/>
      <c r="F12" s="452"/>
      <c r="G12" s="45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3"/>
      <c r="V12" s="25"/>
    </row>
    <row r="13" spans="1:22" ht="14.25" customHeight="1" thickBot="1">
      <c r="A13" s="1" t="s">
        <v>19</v>
      </c>
      <c r="B13" s="493" t="s">
        <v>45</v>
      </c>
      <c r="C13" s="494"/>
      <c r="D13" s="494"/>
      <c r="E13" s="494"/>
      <c r="F13" s="494"/>
      <c r="G13" s="494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495"/>
      <c r="U13" s="496"/>
      <c r="V13" s="25"/>
    </row>
    <row r="14" spans="1:22" ht="15.75" customHeight="1" thickBot="1">
      <c r="A14" s="26" t="s">
        <v>19</v>
      </c>
      <c r="B14" s="27" t="s">
        <v>19</v>
      </c>
      <c r="C14" s="497" t="s">
        <v>46</v>
      </c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9"/>
      <c r="V14" s="25"/>
    </row>
    <row r="15" spans="1:22" ht="32.25" customHeight="1">
      <c r="A15" s="403" t="s">
        <v>19</v>
      </c>
      <c r="B15" s="404" t="s">
        <v>19</v>
      </c>
      <c r="C15" s="402" t="s">
        <v>19</v>
      </c>
      <c r="D15" s="406" t="s">
        <v>145</v>
      </c>
      <c r="E15" s="484" t="s">
        <v>36</v>
      </c>
      <c r="F15" s="485" t="s">
        <v>26</v>
      </c>
      <c r="G15" s="28" t="s">
        <v>17</v>
      </c>
      <c r="H15" s="29">
        <v>2248585.9500000002</v>
      </c>
      <c r="I15" s="30">
        <v>2248586</v>
      </c>
      <c r="J15" s="30">
        <v>67500</v>
      </c>
      <c r="K15" s="31">
        <v>0</v>
      </c>
      <c r="L15" s="29">
        <v>2365800</v>
      </c>
      <c r="M15" s="29">
        <v>2365800</v>
      </c>
      <c r="N15" s="30">
        <v>73000</v>
      </c>
      <c r="O15" s="244">
        <v>0</v>
      </c>
      <c r="P15" s="233">
        <v>2414400</v>
      </c>
      <c r="Q15" s="78">
        <v>2427500</v>
      </c>
      <c r="R15" s="491" t="s">
        <v>112</v>
      </c>
      <c r="S15" s="407">
        <v>1100</v>
      </c>
      <c r="T15" s="407">
        <v>1110</v>
      </c>
      <c r="U15" s="407">
        <v>1126</v>
      </c>
      <c r="V15" s="33"/>
    </row>
    <row r="16" spans="1:22" ht="35.25" customHeight="1" thickBot="1">
      <c r="A16" s="314"/>
      <c r="B16" s="311"/>
      <c r="C16" s="327"/>
      <c r="D16" s="405"/>
      <c r="E16" s="500"/>
      <c r="F16" s="313"/>
      <c r="G16" s="4" t="s">
        <v>13</v>
      </c>
      <c r="H16" s="34">
        <f>+H15</f>
        <v>2248585.9500000002</v>
      </c>
      <c r="I16" s="34">
        <f t="shared" ref="I16:Q16" si="0">+I15</f>
        <v>2248586</v>
      </c>
      <c r="J16" s="34">
        <f t="shared" si="0"/>
        <v>67500</v>
      </c>
      <c r="K16" s="34">
        <f t="shared" si="0"/>
        <v>0</v>
      </c>
      <c r="L16" s="34">
        <f t="shared" si="0"/>
        <v>2365800</v>
      </c>
      <c r="M16" s="34">
        <f t="shared" si="0"/>
        <v>2365800</v>
      </c>
      <c r="N16" s="34">
        <v>73000</v>
      </c>
      <c r="O16" s="34">
        <v>0</v>
      </c>
      <c r="P16" s="34">
        <f t="shared" si="0"/>
        <v>2414400</v>
      </c>
      <c r="Q16" s="34">
        <f t="shared" si="0"/>
        <v>2427500</v>
      </c>
      <c r="R16" s="415"/>
      <c r="S16" s="408"/>
      <c r="T16" s="408"/>
      <c r="U16" s="408"/>
      <c r="V16" s="25"/>
    </row>
    <row r="17" spans="1:22" ht="16.5" hidden="1" customHeight="1">
      <c r="A17" s="294"/>
      <c r="B17" s="297"/>
      <c r="C17" s="300"/>
      <c r="D17" s="323" t="s">
        <v>105</v>
      </c>
      <c r="E17" s="306" t="s">
        <v>74</v>
      </c>
      <c r="F17" s="309"/>
      <c r="G17" s="35" t="s">
        <v>17</v>
      </c>
      <c r="H17" s="36"/>
      <c r="I17" s="36"/>
      <c r="J17" s="244"/>
      <c r="K17" s="37"/>
      <c r="L17" s="36"/>
      <c r="M17" s="36"/>
      <c r="N17" s="244"/>
      <c r="O17" s="37">
        <v>0</v>
      </c>
      <c r="P17" s="38"/>
      <c r="Q17" s="39"/>
      <c r="R17" s="492" t="s">
        <v>41</v>
      </c>
      <c r="S17" s="486"/>
      <c r="T17" s="486"/>
      <c r="U17" s="486"/>
      <c r="V17" s="25"/>
    </row>
    <row r="18" spans="1:22" ht="16.5" hidden="1" customHeight="1">
      <c r="A18" s="294"/>
      <c r="B18" s="297"/>
      <c r="C18" s="300"/>
      <c r="D18" s="323"/>
      <c r="E18" s="306"/>
      <c r="F18" s="309"/>
      <c r="G18" s="35" t="s">
        <v>18</v>
      </c>
      <c r="H18" s="36"/>
      <c r="I18" s="36"/>
      <c r="J18" s="40">
        <v>0</v>
      </c>
      <c r="K18" s="37"/>
      <c r="L18" s="36"/>
      <c r="M18" s="36"/>
      <c r="N18" s="40">
        <v>0</v>
      </c>
      <c r="O18" s="37">
        <v>0</v>
      </c>
      <c r="P18" s="39"/>
      <c r="Q18" s="39"/>
      <c r="R18" s="492"/>
      <c r="S18" s="486"/>
      <c r="T18" s="486"/>
      <c r="U18" s="486"/>
      <c r="V18" s="25"/>
    </row>
    <row r="19" spans="1:22" ht="12" hidden="1" customHeight="1" thickBot="1">
      <c r="A19" s="294"/>
      <c r="B19" s="297"/>
      <c r="C19" s="300"/>
      <c r="D19" s="323"/>
      <c r="E19" s="306"/>
      <c r="F19" s="309"/>
      <c r="G19" s="4" t="s">
        <v>13</v>
      </c>
      <c r="H19" s="34">
        <f>+H18+H17</f>
        <v>0</v>
      </c>
      <c r="I19" s="34">
        <f t="shared" ref="I19:Q19" si="1">+I18+I17</f>
        <v>0</v>
      </c>
      <c r="J19" s="34">
        <f t="shared" si="1"/>
        <v>0</v>
      </c>
      <c r="K19" s="34">
        <f t="shared" si="1"/>
        <v>0</v>
      </c>
      <c r="L19" s="34">
        <f t="shared" si="1"/>
        <v>0</v>
      </c>
      <c r="M19" s="34">
        <f t="shared" si="1"/>
        <v>0</v>
      </c>
      <c r="N19" s="34">
        <f t="shared" si="1"/>
        <v>0</v>
      </c>
      <c r="O19" s="34">
        <f t="shared" si="1"/>
        <v>0</v>
      </c>
      <c r="P19" s="34">
        <f t="shared" si="1"/>
        <v>0</v>
      </c>
      <c r="Q19" s="34">
        <f t="shared" si="1"/>
        <v>0</v>
      </c>
      <c r="R19" s="415"/>
      <c r="S19" s="486"/>
      <c r="T19" s="486"/>
      <c r="U19" s="486"/>
      <c r="V19" s="25"/>
    </row>
    <row r="20" spans="1:22" ht="24.75" customHeight="1">
      <c r="A20" s="314" t="s">
        <v>19</v>
      </c>
      <c r="B20" s="311" t="s">
        <v>19</v>
      </c>
      <c r="C20" s="327" t="s">
        <v>21</v>
      </c>
      <c r="D20" s="405" t="s">
        <v>79</v>
      </c>
      <c r="E20" s="312" t="s">
        <v>33</v>
      </c>
      <c r="F20" s="313" t="s">
        <v>26</v>
      </c>
      <c r="G20" s="35" t="s">
        <v>17</v>
      </c>
      <c r="H20" s="36">
        <v>4876320</v>
      </c>
      <c r="I20" s="36">
        <v>4876320</v>
      </c>
      <c r="J20" s="244">
        <v>25000</v>
      </c>
      <c r="K20" s="37">
        <v>0</v>
      </c>
      <c r="L20" s="36">
        <v>4961100</v>
      </c>
      <c r="M20" s="36">
        <v>4961100</v>
      </c>
      <c r="N20" s="244">
        <v>28400</v>
      </c>
      <c r="O20" s="37">
        <v>0</v>
      </c>
      <c r="P20" s="38">
        <v>4933480</v>
      </c>
      <c r="Q20" s="39">
        <v>4949652</v>
      </c>
      <c r="R20" s="492" t="s">
        <v>41</v>
      </c>
      <c r="S20" s="407">
        <v>5900</v>
      </c>
      <c r="T20" s="366">
        <v>6000</v>
      </c>
      <c r="U20" s="366">
        <v>6100</v>
      </c>
      <c r="V20" s="25"/>
    </row>
    <row r="21" spans="1:22" ht="27" customHeight="1">
      <c r="A21" s="314"/>
      <c r="B21" s="311"/>
      <c r="C21" s="327"/>
      <c r="D21" s="405"/>
      <c r="E21" s="312"/>
      <c r="F21" s="313"/>
      <c r="G21" s="35" t="s">
        <v>18</v>
      </c>
      <c r="H21" s="36">
        <v>0</v>
      </c>
      <c r="I21" s="244">
        <v>0</v>
      </c>
      <c r="J21" s="244">
        <v>0</v>
      </c>
      <c r="K21" s="244">
        <v>0</v>
      </c>
      <c r="L21" s="244">
        <v>0</v>
      </c>
      <c r="M21" s="244">
        <v>0</v>
      </c>
      <c r="N21" s="244">
        <v>0</v>
      </c>
      <c r="O21" s="244">
        <v>0</v>
      </c>
      <c r="P21" s="46">
        <v>0</v>
      </c>
      <c r="Q21" s="39">
        <v>0</v>
      </c>
      <c r="R21" s="492"/>
      <c r="S21" s="279"/>
      <c r="T21" s="281"/>
      <c r="U21" s="281"/>
      <c r="V21" s="25"/>
    </row>
    <row r="22" spans="1:22" ht="35.25" customHeight="1">
      <c r="A22" s="314"/>
      <c r="B22" s="311"/>
      <c r="C22" s="327"/>
      <c r="D22" s="405"/>
      <c r="E22" s="312"/>
      <c r="F22" s="313"/>
      <c r="G22" s="4" t="s">
        <v>13</v>
      </c>
      <c r="H22" s="34">
        <f>+H21+H20</f>
        <v>4876320</v>
      </c>
      <c r="I22" s="34">
        <f t="shared" ref="I22:Q22" si="2">+I21+I20</f>
        <v>4876320</v>
      </c>
      <c r="J22" s="34">
        <f t="shared" si="2"/>
        <v>25000</v>
      </c>
      <c r="K22" s="34">
        <f t="shared" si="2"/>
        <v>0</v>
      </c>
      <c r="L22" s="34">
        <f t="shared" si="2"/>
        <v>4961100</v>
      </c>
      <c r="M22" s="34">
        <f t="shared" si="2"/>
        <v>4961100</v>
      </c>
      <c r="N22" s="34">
        <f t="shared" si="2"/>
        <v>28400</v>
      </c>
      <c r="O22" s="34">
        <f t="shared" si="2"/>
        <v>0</v>
      </c>
      <c r="P22" s="34">
        <f t="shared" si="2"/>
        <v>4933480</v>
      </c>
      <c r="Q22" s="34">
        <f t="shared" si="2"/>
        <v>4949652</v>
      </c>
      <c r="R22" s="415"/>
      <c r="S22" s="276"/>
      <c r="T22" s="282"/>
      <c r="U22" s="282"/>
      <c r="V22" s="25"/>
    </row>
    <row r="23" spans="1:22" ht="31.5" customHeight="1">
      <c r="A23" s="294" t="s">
        <v>19</v>
      </c>
      <c r="B23" s="475" t="s">
        <v>19</v>
      </c>
      <c r="C23" s="300" t="s">
        <v>146</v>
      </c>
      <c r="D23" s="322" t="s">
        <v>113</v>
      </c>
      <c r="E23" s="371" t="s">
        <v>63</v>
      </c>
      <c r="F23" s="309"/>
      <c r="G23" s="10" t="s">
        <v>40</v>
      </c>
      <c r="H23" s="41">
        <v>29414</v>
      </c>
      <c r="I23" s="245">
        <v>29414</v>
      </c>
      <c r="J23" s="245">
        <v>0</v>
      </c>
      <c r="K23" s="42">
        <v>0</v>
      </c>
      <c r="L23" s="41">
        <v>20000</v>
      </c>
      <c r="M23" s="245">
        <v>20000</v>
      </c>
      <c r="N23" s="245">
        <v>0</v>
      </c>
      <c r="O23" s="42">
        <v>0</v>
      </c>
      <c r="P23" s="43">
        <v>30000</v>
      </c>
      <c r="Q23" s="44">
        <v>35000</v>
      </c>
      <c r="R23" s="339" t="s">
        <v>114</v>
      </c>
      <c r="S23" s="271">
        <v>25</v>
      </c>
      <c r="T23" s="280">
        <v>30</v>
      </c>
      <c r="U23" s="280">
        <v>550</v>
      </c>
      <c r="V23" s="25"/>
    </row>
    <row r="24" spans="1:22" ht="33.75" customHeight="1">
      <c r="A24" s="295"/>
      <c r="B24" s="326"/>
      <c r="C24" s="301"/>
      <c r="D24" s="324"/>
      <c r="E24" s="372"/>
      <c r="F24" s="310"/>
      <c r="G24" s="5" t="s">
        <v>13</v>
      </c>
      <c r="H24" s="45">
        <f>+H23</f>
        <v>29414</v>
      </c>
      <c r="I24" s="45">
        <f t="shared" ref="I24:P24" si="3">+I23</f>
        <v>29414</v>
      </c>
      <c r="J24" s="45">
        <f t="shared" si="3"/>
        <v>0</v>
      </c>
      <c r="K24" s="45">
        <f t="shared" si="3"/>
        <v>0</v>
      </c>
      <c r="L24" s="45">
        <f t="shared" si="3"/>
        <v>20000</v>
      </c>
      <c r="M24" s="45">
        <f t="shared" si="3"/>
        <v>20000</v>
      </c>
      <c r="N24" s="45">
        <f t="shared" si="3"/>
        <v>0</v>
      </c>
      <c r="O24" s="45">
        <f t="shared" si="3"/>
        <v>0</v>
      </c>
      <c r="P24" s="45">
        <f t="shared" si="3"/>
        <v>30000</v>
      </c>
      <c r="Q24" s="45">
        <f>+Q23</f>
        <v>35000</v>
      </c>
      <c r="R24" s="340"/>
      <c r="S24" s="286"/>
      <c r="T24" s="282"/>
      <c r="U24" s="282"/>
      <c r="V24" s="25"/>
    </row>
    <row r="25" spans="1:22" ht="19.5" customHeight="1">
      <c r="A25" s="314" t="s">
        <v>19</v>
      </c>
      <c r="B25" s="311" t="s">
        <v>19</v>
      </c>
      <c r="C25" s="327" t="s">
        <v>22</v>
      </c>
      <c r="D25" s="413" t="s">
        <v>107</v>
      </c>
      <c r="E25" s="312" t="s">
        <v>35</v>
      </c>
      <c r="F25" s="313" t="s">
        <v>26</v>
      </c>
      <c r="G25" s="35" t="s">
        <v>62</v>
      </c>
      <c r="H25" s="36">
        <v>165102</v>
      </c>
      <c r="I25" s="241">
        <v>165102</v>
      </c>
      <c r="J25" s="233">
        <v>0</v>
      </c>
      <c r="K25" s="46">
        <v>0</v>
      </c>
      <c r="L25" s="198">
        <v>171500</v>
      </c>
      <c r="M25" s="241">
        <v>171500</v>
      </c>
      <c r="N25" s="233">
        <v>0</v>
      </c>
      <c r="O25" s="46">
        <v>0</v>
      </c>
      <c r="P25" s="38">
        <v>163000</v>
      </c>
      <c r="Q25" s="39">
        <v>165000</v>
      </c>
      <c r="R25" s="492" t="s">
        <v>41</v>
      </c>
      <c r="S25" s="275">
        <v>529</v>
      </c>
      <c r="T25" s="275">
        <v>536</v>
      </c>
      <c r="U25" s="275">
        <v>542</v>
      </c>
      <c r="V25" s="25"/>
    </row>
    <row r="26" spans="1:22" ht="22.5" customHeight="1">
      <c r="A26" s="314"/>
      <c r="B26" s="311"/>
      <c r="C26" s="327"/>
      <c r="D26" s="413"/>
      <c r="E26" s="312"/>
      <c r="F26" s="313"/>
      <c r="G26" s="35" t="s">
        <v>18</v>
      </c>
      <c r="H26" s="36">
        <v>0</v>
      </c>
      <c r="I26" s="241">
        <v>0</v>
      </c>
      <c r="J26" s="233">
        <v>0</v>
      </c>
      <c r="K26" s="46">
        <v>0</v>
      </c>
      <c r="L26" s="36">
        <v>0</v>
      </c>
      <c r="M26" s="241">
        <v>0</v>
      </c>
      <c r="N26" s="233">
        <v>0</v>
      </c>
      <c r="O26" s="46">
        <v>0</v>
      </c>
      <c r="P26" s="38">
        <v>0</v>
      </c>
      <c r="Q26" s="39">
        <v>0</v>
      </c>
      <c r="R26" s="492"/>
      <c r="S26" s="279"/>
      <c r="T26" s="279"/>
      <c r="U26" s="279"/>
      <c r="V26" s="25"/>
    </row>
    <row r="27" spans="1:22" ht="24.75" customHeight="1" thickBot="1">
      <c r="A27" s="314"/>
      <c r="B27" s="311"/>
      <c r="C27" s="327"/>
      <c r="D27" s="413"/>
      <c r="E27" s="312"/>
      <c r="F27" s="313"/>
      <c r="G27" s="4" t="s">
        <v>13</v>
      </c>
      <c r="H27" s="34">
        <f>+H25+H26</f>
        <v>165102</v>
      </c>
      <c r="I27" s="34">
        <f t="shared" ref="I27:Q27" si="4">+I25+I26</f>
        <v>165102</v>
      </c>
      <c r="J27" s="34">
        <f t="shared" si="4"/>
        <v>0</v>
      </c>
      <c r="K27" s="34">
        <f t="shared" si="4"/>
        <v>0</v>
      </c>
      <c r="L27" s="34">
        <f t="shared" si="4"/>
        <v>171500</v>
      </c>
      <c r="M27" s="34">
        <f t="shared" si="4"/>
        <v>171500</v>
      </c>
      <c r="N27" s="34">
        <f t="shared" si="4"/>
        <v>0</v>
      </c>
      <c r="O27" s="34">
        <f t="shared" si="4"/>
        <v>0</v>
      </c>
      <c r="P27" s="34">
        <f t="shared" si="4"/>
        <v>163000</v>
      </c>
      <c r="Q27" s="34">
        <f t="shared" si="4"/>
        <v>165000</v>
      </c>
      <c r="R27" s="415"/>
      <c r="S27" s="408"/>
      <c r="T27" s="408"/>
      <c r="U27" s="408"/>
      <c r="V27" s="25"/>
    </row>
    <row r="28" spans="1:22" ht="22.5" customHeight="1">
      <c r="A28" s="314" t="s">
        <v>19</v>
      </c>
      <c r="B28" s="311" t="s">
        <v>19</v>
      </c>
      <c r="C28" s="327" t="s">
        <v>23</v>
      </c>
      <c r="D28" s="405" t="s">
        <v>118</v>
      </c>
      <c r="E28" s="312" t="s">
        <v>32</v>
      </c>
      <c r="F28" s="313" t="s">
        <v>26</v>
      </c>
      <c r="G28" s="35" t="s">
        <v>62</v>
      </c>
      <c r="H28" s="47">
        <v>0</v>
      </c>
      <c r="I28" s="241">
        <v>0</v>
      </c>
      <c r="J28" s="233">
        <v>0</v>
      </c>
      <c r="K28" s="46">
        <v>0</v>
      </c>
      <c r="L28" s="47">
        <v>0</v>
      </c>
      <c r="M28" s="241">
        <v>0</v>
      </c>
      <c r="N28" s="233">
        <v>0</v>
      </c>
      <c r="O28" s="46">
        <v>0</v>
      </c>
      <c r="P28" s="48">
        <v>0</v>
      </c>
      <c r="Q28" s="47">
        <v>0</v>
      </c>
      <c r="R28" s="492" t="s">
        <v>41</v>
      </c>
      <c r="S28" s="407">
        <v>890</v>
      </c>
      <c r="T28" s="366">
        <v>890</v>
      </c>
      <c r="U28" s="366">
        <v>890</v>
      </c>
      <c r="V28" s="49"/>
    </row>
    <row r="29" spans="1:22" ht="32.25" customHeight="1">
      <c r="A29" s="314"/>
      <c r="B29" s="311"/>
      <c r="C29" s="327"/>
      <c r="D29" s="405"/>
      <c r="E29" s="312"/>
      <c r="F29" s="313"/>
      <c r="G29" s="13" t="s">
        <v>17</v>
      </c>
      <c r="H29" s="36">
        <v>149400</v>
      </c>
      <c r="I29" s="244">
        <v>149400</v>
      </c>
      <c r="J29" s="233">
        <v>0</v>
      </c>
      <c r="K29" s="46">
        <v>0</v>
      </c>
      <c r="L29" s="36">
        <v>100000</v>
      </c>
      <c r="M29" s="36">
        <v>100000</v>
      </c>
      <c r="N29" s="233">
        <v>0</v>
      </c>
      <c r="O29" s="46">
        <v>0</v>
      </c>
      <c r="P29" s="48">
        <v>0</v>
      </c>
      <c r="Q29" s="47">
        <v>0</v>
      </c>
      <c r="R29" s="492"/>
      <c r="S29" s="279"/>
      <c r="T29" s="281"/>
      <c r="U29" s="281"/>
      <c r="V29" s="49"/>
    </row>
    <row r="30" spans="1:22" ht="32.25" customHeight="1">
      <c r="A30" s="314"/>
      <c r="B30" s="311"/>
      <c r="C30" s="327"/>
      <c r="D30" s="405"/>
      <c r="E30" s="312"/>
      <c r="F30" s="313"/>
      <c r="G30" s="35" t="s">
        <v>18</v>
      </c>
      <c r="H30" s="47">
        <v>560440</v>
      </c>
      <c r="I30" s="241">
        <v>560440</v>
      </c>
      <c r="J30" s="233">
        <v>0</v>
      </c>
      <c r="K30" s="46">
        <v>0</v>
      </c>
      <c r="L30" s="47">
        <v>560000</v>
      </c>
      <c r="M30" s="241">
        <v>560000</v>
      </c>
      <c r="N30" s="233">
        <v>0</v>
      </c>
      <c r="O30" s="46">
        <v>0</v>
      </c>
      <c r="P30" s="48">
        <v>730000</v>
      </c>
      <c r="Q30" s="47">
        <v>73000</v>
      </c>
      <c r="R30" s="492"/>
      <c r="S30" s="279"/>
      <c r="T30" s="281"/>
      <c r="U30" s="281"/>
      <c r="V30" s="49"/>
    </row>
    <row r="31" spans="1:22" ht="36.75" customHeight="1" thickBot="1">
      <c r="A31" s="314"/>
      <c r="B31" s="311"/>
      <c r="C31" s="327"/>
      <c r="D31" s="405"/>
      <c r="E31" s="312"/>
      <c r="F31" s="313"/>
      <c r="G31" s="4" t="s">
        <v>13</v>
      </c>
      <c r="H31" s="34">
        <f>+H29+H30</f>
        <v>709840</v>
      </c>
      <c r="I31" s="34">
        <f t="shared" ref="I31:Q31" si="5">+I28+I29+I30</f>
        <v>709840</v>
      </c>
      <c r="J31" s="34">
        <f t="shared" si="5"/>
        <v>0</v>
      </c>
      <c r="K31" s="34">
        <f t="shared" si="5"/>
        <v>0</v>
      </c>
      <c r="L31" s="34">
        <v>660000</v>
      </c>
      <c r="M31" s="34">
        <v>660000</v>
      </c>
      <c r="N31" s="34">
        <f t="shared" si="5"/>
        <v>0</v>
      </c>
      <c r="O31" s="34">
        <f t="shared" si="5"/>
        <v>0</v>
      </c>
      <c r="P31" s="34">
        <f t="shared" si="5"/>
        <v>730000</v>
      </c>
      <c r="Q31" s="34">
        <f t="shared" si="5"/>
        <v>73000</v>
      </c>
      <c r="R31" s="415"/>
      <c r="S31" s="408"/>
      <c r="T31" s="414"/>
      <c r="U31" s="414"/>
      <c r="V31" s="25"/>
    </row>
    <row r="32" spans="1:22" ht="30.75" customHeight="1">
      <c r="A32" s="293" t="s">
        <v>19</v>
      </c>
      <c r="B32" s="296" t="s">
        <v>19</v>
      </c>
      <c r="C32" s="299" t="s">
        <v>23</v>
      </c>
      <c r="D32" s="342" t="s">
        <v>121</v>
      </c>
      <c r="E32" s="370" t="s">
        <v>32</v>
      </c>
      <c r="F32" s="308" t="s">
        <v>26</v>
      </c>
      <c r="G32" s="10" t="s">
        <v>18</v>
      </c>
      <c r="H32" s="241">
        <v>78962</v>
      </c>
      <c r="I32" s="241">
        <v>78962</v>
      </c>
      <c r="J32" s="241">
        <v>0</v>
      </c>
      <c r="K32" s="241">
        <v>0</v>
      </c>
      <c r="L32" s="90">
        <v>90000</v>
      </c>
      <c r="M32" s="241">
        <v>90000</v>
      </c>
      <c r="N32" s="241">
        <v>0</v>
      </c>
      <c r="O32" s="241">
        <v>0</v>
      </c>
      <c r="P32" s="241">
        <v>101000</v>
      </c>
      <c r="Q32" s="50">
        <v>101000</v>
      </c>
      <c r="R32" s="339" t="s">
        <v>106</v>
      </c>
      <c r="S32" s="271">
        <v>580</v>
      </c>
      <c r="T32" s="280">
        <v>600</v>
      </c>
      <c r="U32" s="280">
        <v>620</v>
      </c>
      <c r="V32" s="25"/>
    </row>
    <row r="33" spans="1:23" ht="36.75" customHeight="1">
      <c r="A33" s="294"/>
      <c r="B33" s="297"/>
      <c r="C33" s="300"/>
      <c r="D33" s="432"/>
      <c r="E33" s="371"/>
      <c r="F33" s="309"/>
      <c r="G33" s="10" t="s">
        <v>17</v>
      </c>
      <c r="H33" s="241">
        <v>26800</v>
      </c>
      <c r="I33" s="241">
        <v>26800</v>
      </c>
      <c r="J33" s="241">
        <v>0</v>
      </c>
      <c r="K33" s="241">
        <v>0</v>
      </c>
      <c r="L33" s="241">
        <v>0</v>
      </c>
      <c r="M33" s="241">
        <v>0</v>
      </c>
      <c r="N33" s="241">
        <v>0</v>
      </c>
      <c r="O33" s="241">
        <v>0</v>
      </c>
      <c r="P33" s="241">
        <v>101000</v>
      </c>
      <c r="Q33" s="50">
        <v>101000</v>
      </c>
      <c r="R33" s="354"/>
      <c r="S33" s="285"/>
      <c r="T33" s="281"/>
      <c r="U33" s="281"/>
      <c r="V33" s="25"/>
    </row>
    <row r="34" spans="1:23" ht="30" customHeight="1" thickBot="1">
      <c r="A34" s="295"/>
      <c r="B34" s="298"/>
      <c r="C34" s="301"/>
      <c r="D34" s="343"/>
      <c r="E34" s="372"/>
      <c r="F34" s="310"/>
      <c r="G34" s="5" t="s">
        <v>13</v>
      </c>
      <c r="H34" s="45">
        <f>+H32+H33</f>
        <v>105762</v>
      </c>
      <c r="I34" s="45">
        <f>+I32+I33</f>
        <v>105762</v>
      </c>
      <c r="J34" s="45">
        <f t="shared" ref="J34:K34" si="6">+J32</f>
        <v>0</v>
      </c>
      <c r="K34" s="45">
        <f t="shared" si="6"/>
        <v>0</v>
      </c>
      <c r="L34" s="45">
        <f>+L32+L33</f>
        <v>90000</v>
      </c>
      <c r="M34" s="45">
        <f>+M32+M33</f>
        <v>90000</v>
      </c>
      <c r="N34" s="45">
        <f t="shared" ref="N34:Q34" si="7">+N32</f>
        <v>0</v>
      </c>
      <c r="O34" s="92">
        <f t="shared" si="7"/>
        <v>0</v>
      </c>
      <c r="P34" s="239">
        <f t="shared" si="7"/>
        <v>101000</v>
      </c>
      <c r="Q34" s="45">
        <f t="shared" si="7"/>
        <v>101000</v>
      </c>
      <c r="R34" s="340"/>
      <c r="S34" s="286"/>
      <c r="T34" s="282"/>
      <c r="U34" s="282"/>
      <c r="V34" s="25"/>
    </row>
    <row r="35" spans="1:23" ht="27" customHeight="1">
      <c r="A35" s="314" t="s">
        <v>19</v>
      </c>
      <c r="B35" s="311" t="s">
        <v>19</v>
      </c>
      <c r="C35" s="327" t="s">
        <v>24</v>
      </c>
      <c r="D35" s="413" t="s">
        <v>119</v>
      </c>
      <c r="E35" s="312" t="s">
        <v>34</v>
      </c>
      <c r="F35" s="313" t="s">
        <v>26</v>
      </c>
      <c r="G35" s="35" t="s">
        <v>156</v>
      </c>
      <c r="H35" s="36">
        <v>0</v>
      </c>
      <c r="I35" s="241">
        <v>0</v>
      </c>
      <c r="J35" s="233">
        <v>0</v>
      </c>
      <c r="K35" s="46">
        <v>0</v>
      </c>
      <c r="L35" s="36">
        <v>0</v>
      </c>
      <c r="M35" s="241">
        <v>0</v>
      </c>
      <c r="N35" s="238">
        <v>0</v>
      </c>
      <c r="O35" s="240">
        <v>0</v>
      </c>
      <c r="P35" s="46">
        <v>0</v>
      </c>
      <c r="Q35" s="39">
        <v>0</v>
      </c>
      <c r="R35" s="492" t="s">
        <v>41</v>
      </c>
      <c r="S35" s="407">
        <v>1800</v>
      </c>
      <c r="T35" s="407">
        <v>1750</v>
      </c>
      <c r="U35" s="407">
        <v>1700</v>
      </c>
      <c r="V35" s="49"/>
    </row>
    <row r="36" spans="1:23" ht="26.25" customHeight="1">
      <c r="A36" s="314"/>
      <c r="B36" s="311"/>
      <c r="C36" s="327"/>
      <c r="D36" s="413"/>
      <c r="E36" s="312"/>
      <c r="F36" s="313"/>
      <c r="G36" s="35" t="s">
        <v>17</v>
      </c>
      <c r="H36" s="36">
        <v>131143</v>
      </c>
      <c r="I36" s="241">
        <v>131143</v>
      </c>
      <c r="J36" s="233">
        <v>0</v>
      </c>
      <c r="K36" s="46">
        <v>0</v>
      </c>
      <c r="L36" s="36">
        <v>0</v>
      </c>
      <c r="M36" s="241">
        <v>0</v>
      </c>
      <c r="N36" s="233">
        <v>0</v>
      </c>
      <c r="O36" s="46">
        <v>0</v>
      </c>
      <c r="P36" s="38">
        <v>0</v>
      </c>
      <c r="Q36" s="39">
        <v>0</v>
      </c>
      <c r="R36" s="492"/>
      <c r="S36" s="279"/>
      <c r="T36" s="279"/>
      <c r="U36" s="279"/>
      <c r="V36" s="49"/>
    </row>
    <row r="37" spans="1:23" ht="36" customHeight="1">
      <c r="A37" s="314"/>
      <c r="B37" s="311"/>
      <c r="C37" s="327"/>
      <c r="D37" s="413"/>
      <c r="E37" s="312"/>
      <c r="F37" s="313"/>
      <c r="G37" s="35" t="s">
        <v>18</v>
      </c>
      <c r="H37" s="36">
        <v>93753</v>
      </c>
      <c r="I37" s="244">
        <v>93753</v>
      </c>
      <c r="J37" s="244">
        <v>0</v>
      </c>
      <c r="K37" s="37">
        <v>0</v>
      </c>
      <c r="L37" s="198">
        <v>90000</v>
      </c>
      <c r="M37" s="244">
        <v>90000</v>
      </c>
      <c r="N37" s="244">
        <v>0</v>
      </c>
      <c r="O37" s="37">
        <v>0</v>
      </c>
      <c r="P37" s="38">
        <v>300000</v>
      </c>
      <c r="Q37" s="39">
        <v>300000</v>
      </c>
      <c r="R37" s="492"/>
      <c r="S37" s="279"/>
      <c r="T37" s="279"/>
      <c r="U37" s="279"/>
      <c r="V37" s="49"/>
    </row>
    <row r="38" spans="1:23" ht="42" customHeight="1" thickBot="1">
      <c r="A38" s="314"/>
      <c r="B38" s="311"/>
      <c r="C38" s="327"/>
      <c r="D38" s="413"/>
      <c r="E38" s="312"/>
      <c r="F38" s="313"/>
      <c r="G38" s="4" t="s">
        <v>13</v>
      </c>
      <c r="H38" s="34">
        <f>+H35+H36+H37</f>
        <v>224896</v>
      </c>
      <c r="I38" s="34">
        <f t="shared" ref="I38:Q38" si="8">+I35+I36+I37</f>
        <v>224896</v>
      </c>
      <c r="J38" s="34">
        <f t="shared" si="8"/>
        <v>0</v>
      </c>
      <c r="K38" s="34">
        <f t="shared" si="8"/>
        <v>0</v>
      </c>
      <c r="L38" s="34">
        <f t="shared" si="8"/>
        <v>90000</v>
      </c>
      <c r="M38" s="34">
        <f t="shared" si="8"/>
        <v>90000</v>
      </c>
      <c r="N38" s="34">
        <f t="shared" si="8"/>
        <v>0</v>
      </c>
      <c r="O38" s="34">
        <f t="shared" si="8"/>
        <v>0</v>
      </c>
      <c r="P38" s="34">
        <f t="shared" si="8"/>
        <v>300000</v>
      </c>
      <c r="Q38" s="34">
        <f t="shared" si="8"/>
        <v>300000</v>
      </c>
      <c r="R38" s="415"/>
      <c r="S38" s="408"/>
      <c r="T38" s="408"/>
      <c r="U38" s="408"/>
      <c r="V38" s="25"/>
    </row>
    <row r="39" spans="1:23" ht="25.5" customHeight="1">
      <c r="A39" s="293" t="s">
        <v>19</v>
      </c>
      <c r="B39" s="325" t="s">
        <v>19</v>
      </c>
      <c r="C39" s="299" t="s">
        <v>25</v>
      </c>
      <c r="D39" s="342" t="s">
        <v>80</v>
      </c>
      <c r="E39" s="284" t="s">
        <v>63</v>
      </c>
      <c r="F39" s="338">
        <v>8</v>
      </c>
      <c r="G39" s="35" t="s">
        <v>62</v>
      </c>
      <c r="H39" s="36">
        <v>2101</v>
      </c>
      <c r="I39" s="241">
        <v>2101</v>
      </c>
      <c r="J39" s="241">
        <v>2100</v>
      </c>
      <c r="K39" s="51"/>
      <c r="L39" s="198">
        <v>15300</v>
      </c>
      <c r="M39" s="241">
        <v>15300</v>
      </c>
      <c r="N39" s="90">
        <v>15000</v>
      </c>
      <c r="O39" s="51">
        <v>0</v>
      </c>
      <c r="P39" s="48">
        <v>17500</v>
      </c>
      <c r="Q39" s="48">
        <v>17500</v>
      </c>
      <c r="R39" s="433" t="s">
        <v>65</v>
      </c>
      <c r="S39" s="366">
        <v>100</v>
      </c>
      <c r="T39" s="366">
        <v>100</v>
      </c>
      <c r="U39" s="366">
        <v>100</v>
      </c>
      <c r="V39" s="25"/>
    </row>
    <row r="40" spans="1:23" ht="48" customHeight="1" thickBot="1">
      <c r="A40" s="295"/>
      <c r="B40" s="326"/>
      <c r="C40" s="301"/>
      <c r="D40" s="343"/>
      <c r="E40" s="284"/>
      <c r="F40" s="338"/>
      <c r="G40" s="4" t="s">
        <v>13</v>
      </c>
      <c r="H40" s="34">
        <f>+H39</f>
        <v>2101</v>
      </c>
      <c r="I40" s="34">
        <f t="shared" ref="I40:Q40" si="9">+I39</f>
        <v>2101</v>
      </c>
      <c r="J40" s="34">
        <f t="shared" si="9"/>
        <v>2100</v>
      </c>
      <c r="K40" s="34">
        <f t="shared" si="9"/>
        <v>0</v>
      </c>
      <c r="L40" s="34">
        <f>L39</f>
        <v>15300</v>
      </c>
      <c r="M40" s="34">
        <f t="shared" ref="M40:O40" si="10">M39</f>
        <v>15300</v>
      </c>
      <c r="N40" s="34">
        <f t="shared" si="10"/>
        <v>15000</v>
      </c>
      <c r="O40" s="34">
        <f t="shared" si="10"/>
        <v>0</v>
      </c>
      <c r="P40" s="34">
        <f t="shared" si="9"/>
        <v>17500</v>
      </c>
      <c r="Q40" s="34">
        <f t="shared" si="9"/>
        <v>17500</v>
      </c>
      <c r="R40" s="433"/>
      <c r="S40" s="414"/>
      <c r="T40" s="414"/>
      <c r="U40" s="414"/>
      <c r="V40" s="25"/>
    </row>
    <row r="41" spans="1:23" ht="27.75" customHeight="1">
      <c r="A41" s="293" t="s">
        <v>19</v>
      </c>
      <c r="B41" s="325" t="s">
        <v>19</v>
      </c>
      <c r="C41" s="299" t="s">
        <v>103</v>
      </c>
      <c r="D41" s="369" t="s">
        <v>85</v>
      </c>
      <c r="E41" s="305" t="s">
        <v>86</v>
      </c>
      <c r="F41" s="308" t="s">
        <v>26</v>
      </c>
      <c r="G41" s="35" t="s">
        <v>62</v>
      </c>
      <c r="H41" s="36">
        <v>677</v>
      </c>
      <c r="I41" s="241">
        <v>677</v>
      </c>
      <c r="J41" s="241">
        <v>600</v>
      </c>
      <c r="K41" s="51">
        <v>0</v>
      </c>
      <c r="L41" s="36">
        <v>500</v>
      </c>
      <c r="M41" s="241">
        <v>500</v>
      </c>
      <c r="N41" s="241">
        <v>400</v>
      </c>
      <c r="O41" s="51">
        <v>0</v>
      </c>
      <c r="P41" s="48">
        <v>800</v>
      </c>
      <c r="Q41" s="48">
        <v>900</v>
      </c>
      <c r="R41" s="433" t="s">
        <v>65</v>
      </c>
      <c r="S41" s="366">
        <v>15</v>
      </c>
      <c r="T41" s="366">
        <v>14</v>
      </c>
      <c r="U41" s="366">
        <v>11</v>
      </c>
      <c r="V41" s="25"/>
    </row>
    <row r="42" spans="1:23" ht="39.75" customHeight="1" thickBot="1">
      <c r="A42" s="295"/>
      <c r="B42" s="326"/>
      <c r="C42" s="301"/>
      <c r="D42" s="369"/>
      <c r="E42" s="307"/>
      <c r="F42" s="310"/>
      <c r="G42" s="4" t="s">
        <v>13</v>
      </c>
      <c r="H42" s="34">
        <f>+H41</f>
        <v>677</v>
      </c>
      <c r="I42" s="34">
        <f t="shared" ref="I42:Q42" si="11">+I41</f>
        <v>677</v>
      </c>
      <c r="J42" s="34">
        <f t="shared" si="11"/>
        <v>600</v>
      </c>
      <c r="K42" s="34">
        <f t="shared" si="11"/>
        <v>0</v>
      </c>
      <c r="L42" s="34">
        <f t="shared" si="11"/>
        <v>500</v>
      </c>
      <c r="M42" s="34">
        <f t="shared" si="11"/>
        <v>500</v>
      </c>
      <c r="N42" s="34">
        <v>400</v>
      </c>
      <c r="O42" s="34">
        <f t="shared" si="11"/>
        <v>0</v>
      </c>
      <c r="P42" s="34">
        <f t="shared" si="11"/>
        <v>800</v>
      </c>
      <c r="Q42" s="34">
        <f t="shared" si="11"/>
        <v>900</v>
      </c>
      <c r="R42" s="433"/>
      <c r="S42" s="414"/>
      <c r="T42" s="414"/>
      <c r="U42" s="414"/>
      <c r="V42" s="25"/>
    </row>
    <row r="43" spans="1:23" ht="18" customHeight="1" thickBot="1">
      <c r="A43" s="223"/>
      <c r="B43" s="226"/>
      <c r="C43" s="231"/>
      <c r="D43" s="396" t="s">
        <v>147</v>
      </c>
      <c r="E43" s="399" t="s">
        <v>38</v>
      </c>
      <c r="F43" s="308" t="s">
        <v>26</v>
      </c>
      <c r="G43" s="416" t="s">
        <v>17</v>
      </c>
      <c r="H43" s="418">
        <v>0</v>
      </c>
      <c r="I43" s="418">
        <v>0</v>
      </c>
      <c r="J43" s="419">
        <v>0</v>
      </c>
      <c r="K43" s="421">
        <v>0</v>
      </c>
      <c r="L43" s="225">
        <v>49900</v>
      </c>
      <c r="M43" s="225">
        <v>49900</v>
      </c>
      <c r="N43" s="225">
        <v>7900</v>
      </c>
      <c r="O43" s="220"/>
      <c r="P43" s="423">
        <v>10000</v>
      </c>
      <c r="Q43" s="423">
        <v>10000</v>
      </c>
      <c r="R43" s="219"/>
      <c r="S43" s="222"/>
      <c r="T43" s="222"/>
      <c r="U43" s="222"/>
      <c r="V43" s="25"/>
    </row>
    <row r="44" spans="1:23" s="53" customFormat="1" ht="15" customHeight="1">
      <c r="A44" s="293" t="s">
        <v>19</v>
      </c>
      <c r="B44" s="296" t="s">
        <v>19</v>
      </c>
      <c r="C44" s="299" t="s">
        <v>140</v>
      </c>
      <c r="D44" s="397"/>
      <c r="E44" s="400"/>
      <c r="F44" s="309"/>
      <c r="G44" s="417"/>
      <c r="H44" s="418"/>
      <c r="I44" s="418"/>
      <c r="J44" s="420"/>
      <c r="K44" s="422"/>
      <c r="L44" s="251"/>
      <c r="M44" s="251"/>
      <c r="N44" s="252"/>
      <c r="O44" s="85">
        <v>0</v>
      </c>
      <c r="P44" s="424"/>
      <c r="Q44" s="424"/>
      <c r="R44" s="381" t="s">
        <v>149</v>
      </c>
      <c r="S44" s="366"/>
      <c r="T44" s="366">
        <v>109</v>
      </c>
      <c r="U44" s="366">
        <v>109</v>
      </c>
      <c r="V44" s="52"/>
      <c r="W44" s="52"/>
    </row>
    <row r="45" spans="1:23" s="53" customFormat="1" ht="19.5" customHeight="1">
      <c r="A45" s="294"/>
      <c r="B45" s="297"/>
      <c r="C45" s="300"/>
      <c r="D45" s="397"/>
      <c r="E45" s="400"/>
      <c r="F45" s="309"/>
      <c r="G45" s="425" t="s">
        <v>40</v>
      </c>
      <c r="H45" s="427">
        <v>0</v>
      </c>
      <c r="I45" s="427">
        <v>0</v>
      </c>
      <c r="J45" s="428">
        <v>0</v>
      </c>
      <c r="K45" s="430">
        <v>0</v>
      </c>
      <c r="L45" s="225">
        <v>33400</v>
      </c>
      <c r="M45" s="225">
        <v>33400</v>
      </c>
      <c r="N45" s="428">
        <v>0</v>
      </c>
      <c r="O45" s="434">
        <v>0</v>
      </c>
      <c r="P45" s="436">
        <v>0</v>
      </c>
      <c r="Q45" s="436">
        <v>0</v>
      </c>
      <c r="R45" s="382"/>
      <c r="S45" s="281"/>
      <c r="T45" s="281"/>
      <c r="U45" s="281"/>
      <c r="V45" s="52"/>
      <c r="W45" s="52"/>
    </row>
    <row r="46" spans="1:23" s="55" customFormat="1" ht="21.75" customHeight="1">
      <c r="A46" s="294"/>
      <c r="B46" s="297"/>
      <c r="C46" s="300"/>
      <c r="D46" s="397"/>
      <c r="E46" s="400"/>
      <c r="F46" s="309"/>
      <c r="G46" s="426"/>
      <c r="H46" s="427"/>
      <c r="I46" s="427"/>
      <c r="J46" s="429"/>
      <c r="K46" s="431"/>
      <c r="L46" s="253"/>
      <c r="M46" s="254"/>
      <c r="N46" s="429"/>
      <c r="O46" s="435"/>
      <c r="P46" s="437"/>
      <c r="Q46" s="437"/>
      <c r="R46" s="382"/>
      <c r="S46" s="281"/>
      <c r="T46" s="281"/>
      <c r="U46" s="281"/>
      <c r="V46" s="54"/>
    </row>
    <row r="47" spans="1:23" s="53" customFormat="1" ht="36" customHeight="1" thickBot="1">
      <c r="A47" s="295"/>
      <c r="B47" s="298"/>
      <c r="C47" s="301"/>
      <c r="D47" s="398"/>
      <c r="E47" s="401"/>
      <c r="F47" s="310"/>
      <c r="G47" s="4" t="s">
        <v>13</v>
      </c>
      <c r="H47" s="34">
        <f>+H43+H45</f>
        <v>0</v>
      </c>
      <c r="I47" s="34">
        <f>+I43+I45</f>
        <v>0</v>
      </c>
      <c r="J47" s="34">
        <f>+J43+J45</f>
        <v>0</v>
      </c>
      <c r="K47" s="34">
        <f>+K43+K45</f>
        <v>0</v>
      </c>
      <c r="L47" s="34">
        <f>L43+L45</f>
        <v>83300</v>
      </c>
      <c r="M47" s="34">
        <f t="shared" ref="M47:N47" si="12">M43+M45</f>
        <v>83300</v>
      </c>
      <c r="N47" s="34">
        <f t="shared" si="12"/>
        <v>7900</v>
      </c>
      <c r="O47" s="34">
        <f>+O44+O45</f>
        <v>0</v>
      </c>
      <c r="P47" s="34">
        <v>10000</v>
      </c>
      <c r="Q47" s="34">
        <v>10000</v>
      </c>
      <c r="R47" s="383"/>
      <c r="S47" s="282"/>
      <c r="T47" s="282"/>
      <c r="U47" s="282"/>
      <c r="V47" s="52"/>
    </row>
    <row r="48" spans="1:23" ht="44.25" customHeight="1">
      <c r="A48" s="293" t="s">
        <v>19</v>
      </c>
      <c r="B48" s="296" t="s">
        <v>19</v>
      </c>
      <c r="C48" s="299" t="s">
        <v>27</v>
      </c>
      <c r="D48" s="342" t="s">
        <v>83</v>
      </c>
      <c r="E48" s="305" t="s">
        <v>33</v>
      </c>
      <c r="F48" s="308" t="s">
        <v>26</v>
      </c>
      <c r="G48" s="35" t="s">
        <v>62</v>
      </c>
      <c r="H48" s="36">
        <v>53430</v>
      </c>
      <c r="I48" s="241">
        <v>53430</v>
      </c>
      <c r="J48" s="233">
        <v>0</v>
      </c>
      <c r="K48" s="46">
        <v>0</v>
      </c>
      <c r="L48" s="198">
        <v>62400</v>
      </c>
      <c r="M48" s="241">
        <v>62400</v>
      </c>
      <c r="N48" s="233">
        <v>0</v>
      </c>
      <c r="O48" s="46">
        <v>0</v>
      </c>
      <c r="P48" s="38">
        <v>68000</v>
      </c>
      <c r="Q48" s="39">
        <v>72000</v>
      </c>
      <c r="R48" s="361" t="s">
        <v>39</v>
      </c>
      <c r="S48" s="407">
        <v>700</v>
      </c>
      <c r="T48" s="407">
        <v>700</v>
      </c>
      <c r="U48" s="407">
        <v>700</v>
      </c>
      <c r="V48" s="49"/>
    </row>
    <row r="49" spans="1:35" ht="50.25" customHeight="1" thickBot="1">
      <c r="A49" s="295"/>
      <c r="B49" s="298"/>
      <c r="C49" s="301"/>
      <c r="D49" s="343"/>
      <c r="E49" s="307"/>
      <c r="F49" s="310"/>
      <c r="G49" s="4" t="s">
        <v>13</v>
      </c>
      <c r="H49" s="34">
        <f>+H48</f>
        <v>53430</v>
      </c>
      <c r="I49" s="34">
        <f t="shared" ref="I49:Q49" si="13">+I48</f>
        <v>53430</v>
      </c>
      <c r="J49" s="34">
        <f t="shared" si="13"/>
        <v>0</v>
      </c>
      <c r="K49" s="34">
        <f t="shared" si="13"/>
        <v>0</v>
      </c>
      <c r="L49" s="34">
        <f t="shared" si="13"/>
        <v>62400</v>
      </c>
      <c r="M49" s="34">
        <f t="shared" si="13"/>
        <v>62400</v>
      </c>
      <c r="N49" s="34">
        <f t="shared" si="13"/>
        <v>0</v>
      </c>
      <c r="O49" s="34">
        <f t="shared" si="13"/>
        <v>0</v>
      </c>
      <c r="P49" s="34">
        <f t="shared" si="13"/>
        <v>68000</v>
      </c>
      <c r="Q49" s="34">
        <f t="shared" si="13"/>
        <v>72000</v>
      </c>
      <c r="R49" s="415"/>
      <c r="S49" s="408"/>
      <c r="T49" s="408"/>
      <c r="U49" s="408"/>
      <c r="V49" s="25"/>
    </row>
    <row r="50" spans="1:35" ht="44.25" customHeight="1">
      <c r="A50" s="293" t="s">
        <v>19</v>
      </c>
      <c r="B50" s="296" t="s">
        <v>19</v>
      </c>
      <c r="C50" s="299" t="s">
        <v>27</v>
      </c>
      <c r="D50" s="342" t="s">
        <v>83</v>
      </c>
      <c r="E50" s="305" t="s">
        <v>139</v>
      </c>
      <c r="F50" s="308" t="s">
        <v>26</v>
      </c>
      <c r="G50" s="35" t="s">
        <v>62</v>
      </c>
      <c r="H50" s="36">
        <v>0</v>
      </c>
      <c r="I50" s="241">
        <v>0</v>
      </c>
      <c r="J50" s="233">
        <v>0</v>
      </c>
      <c r="K50" s="46">
        <v>0</v>
      </c>
      <c r="L50" s="36">
        <v>320400</v>
      </c>
      <c r="M50" s="241">
        <v>320400</v>
      </c>
      <c r="N50" s="233">
        <v>0</v>
      </c>
      <c r="O50" s="46">
        <v>0</v>
      </c>
      <c r="P50" s="38">
        <v>328000</v>
      </c>
      <c r="Q50" s="39">
        <v>330000</v>
      </c>
      <c r="R50" s="361" t="s">
        <v>154</v>
      </c>
      <c r="S50" s="407">
        <v>1400</v>
      </c>
      <c r="T50" s="407">
        <v>1500</v>
      </c>
      <c r="U50" s="407">
        <v>1500</v>
      </c>
      <c r="V50" s="49"/>
    </row>
    <row r="51" spans="1:35" ht="50.25" customHeight="1" thickBot="1">
      <c r="A51" s="295"/>
      <c r="B51" s="298"/>
      <c r="C51" s="301"/>
      <c r="D51" s="343"/>
      <c r="E51" s="307"/>
      <c r="F51" s="310"/>
      <c r="G51" s="4" t="s">
        <v>13</v>
      </c>
      <c r="H51" s="34">
        <f>+H50</f>
        <v>0</v>
      </c>
      <c r="I51" s="34">
        <f t="shared" ref="I51:Q51" si="14">+I50</f>
        <v>0</v>
      </c>
      <c r="J51" s="34">
        <f t="shared" si="14"/>
        <v>0</v>
      </c>
      <c r="K51" s="34">
        <f t="shared" si="14"/>
        <v>0</v>
      </c>
      <c r="L51" s="34">
        <f t="shared" si="14"/>
        <v>320400</v>
      </c>
      <c r="M51" s="34">
        <f t="shared" si="14"/>
        <v>320400</v>
      </c>
      <c r="N51" s="34">
        <f t="shared" si="14"/>
        <v>0</v>
      </c>
      <c r="O51" s="34">
        <f t="shared" si="14"/>
        <v>0</v>
      </c>
      <c r="P51" s="34">
        <f t="shared" si="14"/>
        <v>328000</v>
      </c>
      <c r="Q51" s="34">
        <f t="shared" si="14"/>
        <v>330000</v>
      </c>
      <c r="R51" s="415"/>
      <c r="S51" s="408"/>
      <c r="T51" s="408"/>
      <c r="U51" s="408"/>
      <c r="V51" s="25"/>
    </row>
    <row r="52" spans="1:35" ht="31.5" customHeight="1">
      <c r="A52" s="293" t="s">
        <v>19</v>
      </c>
      <c r="B52" s="296" t="s">
        <v>19</v>
      </c>
      <c r="C52" s="299" t="s">
        <v>28</v>
      </c>
      <c r="D52" s="322" t="s">
        <v>84</v>
      </c>
      <c r="E52" s="305" t="s">
        <v>32</v>
      </c>
      <c r="F52" s="308" t="s">
        <v>26</v>
      </c>
      <c r="G52" s="7"/>
      <c r="H52" s="47"/>
      <c r="I52" s="241"/>
      <c r="J52" s="241"/>
      <c r="K52" s="51"/>
      <c r="L52" s="47"/>
      <c r="M52" s="241"/>
      <c r="N52" s="241"/>
      <c r="O52" s="51"/>
      <c r="P52" s="47"/>
      <c r="Q52" s="47"/>
      <c r="R52" s="381" t="s">
        <v>41</v>
      </c>
      <c r="S52" s="487">
        <v>150</v>
      </c>
      <c r="T52" s="487">
        <v>180</v>
      </c>
      <c r="U52" s="487">
        <v>200</v>
      </c>
      <c r="V52" s="25"/>
    </row>
    <row r="53" spans="1:35" s="58" customFormat="1" ht="33.75" customHeight="1">
      <c r="A53" s="294"/>
      <c r="B53" s="297"/>
      <c r="C53" s="300"/>
      <c r="D53" s="323"/>
      <c r="E53" s="306"/>
      <c r="F53" s="309"/>
      <c r="G53" s="35" t="s">
        <v>18</v>
      </c>
      <c r="H53" s="47">
        <v>28249</v>
      </c>
      <c r="I53" s="241">
        <v>28249</v>
      </c>
      <c r="J53" s="241">
        <v>0</v>
      </c>
      <c r="K53" s="37">
        <v>0</v>
      </c>
      <c r="L53" s="47">
        <v>33000</v>
      </c>
      <c r="M53" s="241">
        <v>33000</v>
      </c>
      <c r="N53" s="241">
        <v>0</v>
      </c>
      <c r="O53" s="37">
        <v>0</v>
      </c>
      <c r="P53" s="56">
        <v>35000</v>
      </c>
      <c r="Q53" s="36">
        <v>37000</v>
      </c>
      <c r="R53" s="382"/>
      <c r="S53" s="488"/>
      <c r="T53" s="488"/>
      <c r="U53" s="488"/>
      <c r="V53" s="57"/>
    </row>
    <row r="54" spans="1:35" s="58" customFormat="1" ht="33.75" customHeight="1">
      <c r="A54" s="294"/>
      <c r="B54" s="297"/>
      <c r="C54" s="300"/>
      <c r="D54" s="323"/>
      <c r="E54" s="306"/>
      <c r="F54" s="309"/>
      <c r="G54" s="7" t="s">
        <v>76</v>
      </c>
      <c r="H54" s="47">
        <v>0</v>
      </c>
      <c r="I54" s="241">
        <v>0</v>
      </c>
      <c r="J54" s="241">
        <v>0</v>
      </c>
      <c r="K54" s="51">
        <v>0</v>
      </c>
      <c r="L54" s="47">
        <v>0</v>
      </c>
      <c r="M54" s="241">
        <v>0</v>
      </c>
      <c r="N54" s="241"/>
      <c r="O54" s="51">
        <v>0</v>
      </c>
      <c r="P54" s="47">
        <v>0</v>
      </c>
      <c r="Q54" s="47">
        <v>0</v>
      </c>
      <c r="R54" s="382"/>
      <c r="S54" s="488"/>
      <c r="T54" s="488"/>
      <c r="U54" s="488"/>
      <c r="V54" s="57"/>
    </row>
    <row r="55" spans="1:35" ht="21.75" customHeight="1" thickBot="1">
      <c r="A55" s="295"/>
      <c r="B55" s="298"/>
      <c r="C55" s="301"/>
      <c r="D55" s="324"/>
      <c r="E55" s="307"/>
      <c r="F55" s="310"/>
      <c r="G55" s="4" t="s">
        <v>13</v>
      </c>
      <c r="H55" s="34">
        <f t="shared" ref="H55:Q55" si="15">+H52+H53</f>
        <v>28249</v>
      </c>
      <c r="I55" s="34">
        <f t="shared" si="15"/>
        <v>28249</v>
      </c>
      <c r="J55" s="34">
        <f t="shared" si="15"/>
        <v>0</v>
      </c>
      <c r="K55" s="34">
        <f t="shared" si="15"/>
        <v>0</v>
      </c>
      <c r="L55" s="34">
        <f t="shared" si="15"/>
        <v>33000</v>
      </c>
      <c r="M55" s="34">
        <f t="shared" si="15"/>
        <v>33000</v>
      </c>
      <c r="N55" s="34">
        <f t="shared" si="15"/>
        <v>0</v>
      </c>
      <c r="O55" s="34">
        <f t="shared" si="15"/>
        <v>0</v>
      </c>
      <c r="P55" s="34">
        <f t="shared" si="15"/>
        <v>35000</v>
      </c>
      <c r="Q55" s="34">
        <f t="shared" si="15"/>
        <v>37000</v>
      </c>
      <c r="R55" s="383"/>
      <c r="S55" s="489"/>
      <c r="T55" s="489"/>
      <c r="U55" s="489"/>
      <c r="V55" s="33"/>
      <c r="W55" s="25"/>
    </row>
    <row r="56" spans="1:35" ht="28.5" customHeight="1">
      <c r="A56" s="314" t="s">
        <v>19</v>
      </c>
      <c r="B56" s="311" t="s">
        <v>19</v>
      </c>
      <c r="C56" s="327" t="s">
        <v>148</v>
      </c>
      <c r="D56" s="405" t="s">
        <v>157</v>
      </c>
      <c r="E56" s="312" t="s">
        <v>92</v>
      </c>
      <c r="F56" s="313" t="s">
        <v>26</v>
      </c>
      <c r="G56" s="179" t="s">
        <v>94</v>
      </c>
      <c r="H56" s="63">
        <v>105462</v>
      </c>
      <c r="I56" s="244">
        <v>105462</v>
      </c>
      <c r="J56" s="244">
        <v>0</v>
      </c>
      <c r="K56" s="64">
        <v>0</v>
      </c>
      <c r="L56" s="63">
        <v>122462</v>
      </c>
      <c r="M56" s="244">
        <v>122462</v>
      </c>
      <c r="N56" s="244">
        <v>0</v>
      </c>
      <c r="O56" s="64">
        <v>0</v>
      </c>
      <c r="P56" s="46">
        <v>128000</v>
      </c>
      <c r="Q56" s="39">
        <v>132000</v>
      </c>
      <c r="R56" s="273" t="s">
        <v>106</v>
      </c>
      <c r="S56" s="271">
        <v>3000</v>
      </c>
      <c r="T56" s="280">
        <v>3000</v>
      </c>
      <c r="U56" s="280">
        <v>3000</v>
      </c>
      <c r="V56" s="49"/>
    </row>
    <row r="57" spans="1:35" ht="28.5" customHeight="1">
      <c r="A57" s="293"/>
      <c r="B57" s="325"/>
      <c r="C57" s="299"/>
      <c r="D57" s="322"/>
      <c r="E57" s="305"/>
      <c r="F57" s="308"/>
      <c r="G57" s="214" t="s">
        <v>17</v>
      </c>
      <c r="H57" s="244">
        <v>18611</v>
      </c>
      <c r="I57" s="244">
        <v>18611</v>
      </c>
      <c r="J57" s="244">
        <v>0</v>
      </c>
      <c r="K57" s="244">
        <v>0</v>
      </c>
      <c r="L57" s="244">
        <v>21600</v>
      </c>
      <c r="M57" s="244">
        <v>21600</v>
      </c>
      <c r="N57" s="244">
        <v>0</v>
      </c>
      <c r="O57" s="244">
        <v>0</v>
      </c>
      <c r="P57" s="233">
        <v>23500</v>
      </c>
      <c r="Q57" s="99">
        <v>28000</v>
      </c>
      <c r="R57" s="505"/>
      <c r="S57" s="285"/>
      <c r="T57" s="281"/>
      <c r="U57" s="281"/>
      <c r="V57" s="49"/>
    </row>
    <row r="58" spans="1:35" ht="35.25" customHeight="1" thickBot="1">
      <c r="A58" s="329"/>
      <c r="B58" s="330"/>
      <c r="C58" s="349"/>
      <c r="D58" s="411"/>
      <c r="E58" s="412"/>
      <c r="F58" s="321"/>
      <c r="G58" s="181" t="s">
        <v>13</v>
      </c>
      <c r="H58" s="180">
        <f>+H56+H57</f>
        <v>124073</v>
      </c>
      <c r="I58" s="180">
        <f>+I56+I57</f>
        <v>124073</v>
      </c>
      <c r="J58" s="180">
        <f t="shared" ref="J58:Q58" si="16">+J56</f>
        <v>0</v>
      </c>
      <c r="K58" s="180">
        <f t="shared" si="16"/>
        <v>0</v>
      </c>
      <c r="L58" s="180">
        <f>+L56+L57</f>
        <v>144062</v>
      </c>
      <c r="M58" s="180">
        <f>+M56+M57</f>
        <v>144062</v>
      </c>
      <c r="N58" s="180">
        <f t="shared" si="16"/>
        <v>0</v>
      </c>
      <c r="O58" s="180">
        <f t="shared" si="16"/>
        <v>0</v>
      </c>
      <c r="P58" s="180">
        <f t="shared" si="16"/>
        <v>128000</v>
      </c>
      <c r="Q58" s="180">
        <f t="shared" si="16"/>
        <v>132000</v>
      </c>
      <c r="R58" s="274"/>
      <c r="S58" s="272"/>
      <c r="T58" s="414"/>
      <c r="U58" s="414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28.5" customHeight="1">
      <c r="A59" s="314" t="s">
        <v>19</v>
      </c>
      <c r="B59" s="311" t="s">
        <v>22</v>
      </c>
      <c r="C59" s="327" t="s">
        <v>24</v>
      </c>
      <c r="D59" s="405" t="s">
        <v>150</v>
      </c>
      <c r="E59" s="312" t="s">
        <v>92</v>
      </c>
      <c r="F59" s="313" t="s">
        <v>26</v>
      </c>
      <c r="G59" s="179" t="s">
        <v>17</v>
      </c>
      <c r="H59" s="63">
        <v>0</v>
      </c>
      <c r="I59" s="244">
        <v>0</v>
      </c>
      <c r="J59" s="244">
        <v>0</v>
      </c>
      <c r="K59" s="64">
        <v>0</v>
      </c>
      <c r="L59" s="63">
        <v>3200</v>
      </c>
      <c r="M59" s="244">
        <v>3200</v>
      </c>
      <c r="N59" s="244">
        <v>0</v>
      </c>
      <c r="O59" s="64">
        <v>0</v>
      </c>
      <c r="P59" s="46">
        <v>3500</v>
      </c>
      <c r="Q59" s="39">
        <v>3500</v>
      </c>
      <c r="R59" s="273" t="s">
        <v>106</v>
      </c>
      <c r="S59" s="271">
        <v>6</v>
      </c>
      <c r="T59" s="280">
        <v>6</v>
      </c>
      <c r="U59" s="280">
        <v>6</v>
      </c>
      <c r="V59" s="49"/>
    </row>
    <row r="60" spans="1:35" ht="35.25" customHeight="1" thickBot="1">
      <c r="A60" s="329"/>
      <c r="B60" s="330"/>
      <c r="C60" s="349"/>
      <c r="D60" s="411"/>
      <c r="E60" s="412"/>
      <c r="F60" s="321"/>
      <c r="G60" s="181" t="s">
        <v>13</v>
      </c>
      <c r="H60" s="180">
        <f>+H59</f>
        <v>0</v>
      </c>
      <c r="I60" s="180">
        <f t="shared" ref="I60:Q60" si="17">+I59</f>
        <v>0</v>
      </c>
      <c r="J60" s="180">
        <f t="shared" si="17"/>
        <v>0</v>
      </c>
      <c r="K60" s="180">
        <f t="shared" si="17"/>
        <v>0</v>
      </c>
      <c r="L60" s="45">
        <f t="shared" si="17"/>
        <v>3200</v>
      </c>
      <c r="M60" s="45">
        <f t="shared" si="17"/>
        <v>3200</v>
      </c>
      <c r="N60" s="180">
        <f t="shared" si="17"/>
        <v>0</v>
      </c>
      <c r="O60" s="180">
        <f t="shared" si="17"/>
        <v>0</v>
      </c>
      <c r="P60" s="180">
        <f t="shared" si="17"/>
        <v>3500</v>
      </c>
      <c r="Q60" s="180">
        <f t="shared" si="17"/>
        <v>3500</v>
      </c>
      <c r="R60" s="274"/>
      <c r="S60" s="272"/>
      <c r="T60" s="414"/>
      <c r="U60" s="414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21.75" customHeight="1">
      <c r="A61" s="293" t="s">
        <v>19</v>
      </c>
      <c r="B61" s="296" t="s">
        <v>19</v>
      </c>
      <c r="C61" s="299" t="s">
        <v>66</v>
      </c>
      <c r="D61" s="322" t="s">
        <v>130</v>
      </c>
      <c r="E61" s="305" t="s">
        <v>36</v>
      </c>
      <c r="F61" s="308" t="s">
        <v>26</v>
      </c>
      <c r="G61" s="7" t="s">
        <v>76</v>
      </c>
      <c r="H61" s="47">
        <v>0</v>
      </c>
      <c r="I61" s="65">
        <v>0</v>
      </c>
      <c r="J61" s="65">
        <v>0</v>
      </c>
      <c r="K61" s="51">
        <v>0</v>
      </c>
      <c r="L61" s="241">
        <v>0</v>
      </c>
      <c r="M61" s="241">
        <v>0</v>
      </c>
      <c r="N61" s="65">
        <v>0</v>
      </c>
      <c r="O61" s="51">
        <v>0</v>
      </c>
      <c r="P61" s="47">
        <v>0</v>
      </c>
      <c r="Q61" s="47">
        <v>0</v>
      </c>
      <c r="R61" s="381" t="s">
        <v>55</v>
      </c>
      <c r="S61" s="366">
        <v>2000</v>
      </c>
      <c r="T61" s="366">
        <v>2000</v>
      </c>
      <c r="U61" s="366">
        <v>2000</v>
      </c>
      <c r="V61" s="25"/>
      <c r="W61" s="25"/>
    </row>
    <row r="62" spans="1:35" s="58" customFormat="1" ht="27.75" customHeight="1">
      <c r="A62" s="294"/>
      <c r="B62" s="297"/>
      <c r="C62" s="300"/>
      <c r="D62" s="323"/>
      <c r="E62" s="306"/>
      <c r="F62" s="309"/>
      <c r="G62" s="35" t="s">
        <v>40</v>
      </c>
      <c r="H62" s="36">
        <v>52400</v>
      </c>
      <c r="I62" s="244">
        <v>52400</v>
      </c>
      <c r="J62" s="244">
        <v>0</v>
      </c>
      <c r="K62" s="37">
        <v>0</v>
      </c>
      <c r="L62" s="198">
        <v>39000</v>
      </c>
      <c r="M62" s="198">
        <v>39000</v>
      </c>
      <c r="N62" s="244">
        <v>0</v>
      </c>
      <c r="O62" s="37">
        <v>0</v>
      </c>
      <c r="P62" s="56">
        <v>83400</v>
      </c>
      <c r="Q62" s="36">
        <v>83400</v>
      </c>
      <c r="R62" s="382"/>
      <c r="S62" s="281"/>
      <c r="T62" s="281"/>
      <c r="U62" s="281"/>
      <c r="V62" s="57"/>
    </row>
    <row r="63" spans="1:35" ht="18" customHeight="1">
      <c r="A63" s="295"/>
      <c r="B63" s="298"/>
      <c r="C63" s="301"/>
      <c r="D63" s="324"/>
      <c r="E63" s="307"/>
      <c r="F63" s="310"/>
      <c r="G63" s="4" t="s">
        <v>13</v>
      </c>
      <c r="H63" s="34">
        <f>+H61+H62</f>
        <v>52400</v>
      </c>
      <c r="I63" s="34">
        <f t="shared" ref="I63:Q63" si="18">+I61+I62</f>
        <v>52400</v>
      </c>
      <c r="J63" s="34">
        <f t="shared" si="18"/>
        <v>0</v>
      </c>
      <c r="K63" s="34">
        <f t="shared" si="18"/>
        <v>0</v>
      </c>
      <c r="L63" s="34">
        <v>39000</v>
      </c>
      <c r="M63" s="34">
        <v>39000</v>
      </c>
      <c r="N63" s="34">
        <f t="shared" si="18"/>
        <v>0</v>
      </c>
      <c r="O63" s="34">
        <f t="shared" si="18"/>
        <v>0</v>
      </c>
      <c r="P63" s="34">
        <f t="shared" si="18"/>
        <v>83400</v>
      </c>
      <c r="Q63" s="34">
        <f t="shared" si="18"/>
        <v>83400</v>
      </c>
      <c r="R63" s="383"/>
      <c r="S63" s="282"/>
      <c r="T63" s="282"/>
      <c r="U63" s="282"/>
      <c r="V63" s="25"/>
    </row>
    <row r="64" spans="1:35" ht="18" customHeight="1">
      <c r="A64" s="293" t="s">
        <v>19</v>
      </c>
      <c r="B64" s="296" t="s">
        <v>19</v>
      </c>
      <c r="C64" s="299" t="s">
        <v>67</v>
      </c>
      <c r="D64" s="322" t="s">
        <v>155</v>
      </c>
      <c r="E64" s="305" t="s">
        <v>37</v>
      </c>
      <c r="F64" s="308" t="s">
        <v>26</v>
      </c>
      <c r="G64" s="7" t="s">
        <v>76</v>
      </c>
      <c r="H64" s="47">
        <v>0</v>
      </c>
      <c r="I64" s="241">
        <v>0</v>
      </c>
      <c r="J64" s="241">
        <v>0</v>
      </c>
      <c r="K64" s="51">
        <v>0</v>
      </c>
      <c r="L64" s="47">
        <v>0</v>
      </c>
      <c r="M64" s="241">
        <v>0</v>
      </c>
      <c r="N64" s="241">
        <v>0</v>
      </c>
      <c r="O64" s="51">
        <v>0</v>
      </c>
      <c r="P64" s="48">
        <v>0</v>
      </c>
      <c r="Q64" s="47">
        <v>0</v>
      </c>
      <c r="R64" s="361" t="s">
        <v>41</v>
      </c>
      <c r="S64" s="281">
        <v>950</v>
      </c>
      <c r="T64" s="281">
        <v>950</v>
      </c>
      <c r="U64" s="281">
        <v>950</v>
      </c>
      <c r="V64" s="25"/>
    </row>
    <row r="65" spans="1:22" ht="18" customHeight="1">
      <c r="A65" s="294"/>
      <c r="B65" s="297"/>
      <c r="C65" s="300"/>
      <c r="D65" s="323"/>
      <c r="E65" s="306"/>
      <c r="F65" s="309"/>
      <c r="G65" s="7" t="s">
        <v>18</v>
      </c>
      <c r="H65" s="47">
        <v>2817</v>
      </c>
      <c r="I65" s="241">
        <v>2817</v>
      </c>
      <c r="J65" s="244">
        <v>0</v>
      </c>
      <c r="K65" s="37">
        <v>0</v>
      </c>
      <c r="L65" s="198">
        <v>2400</v>
      </c>
      <c r="M65" s="241">
        <v>2400</v>
      </c>
      <c r="N65" s="244">
        <v>0</v>
      </c>
      <c r="O65" s="37">
        <v>0</v>
      </c>
      <c r="P65" s="48">
        <v>2400</v>
      </c>
      <c r="Q65" s="47">
        <v>2400</v>
      </c>
      <c r="R65" s="492"/>
      <c r="S65" s="281"/>
      <c r="T65" s="281"/>
      <c r="U65" s="281"/>
      <c r="V65" s="25"/>
    </row>
    <row r="66" spans="1:22" ht="18" customHeight="1" thickBot="1">
      <c r="A66" s="328"/>
      <c r="B66" s="298"/>
      <c r="C66" s="301"/>
      <c r="D66" s="324"/>
      <c r="E66" s="307"/>
      <c r="F66" s="310"/>
      <c r="G66" s="5" t="s">
        <v>13</v>
      </c>
      <c r="H66" s="34">
        <f>+H64+H65</f>
        <v>2817</v>
      </c>
      <c r="I66" s="34">
        <f t="shared" ref="I66:Q66" si="19">+I64+I65</f>
        <v>2817</v>
      </c>
      <c r="J66" s="34">
        <f t="shared" si="19"/>
        <v>0</v>
      </c>
      <c r="K66" s="34">
        <f t="shared" si="19"/>
        <v>0</v>
      </c>
      <c r="L66" s="34">
        <f t="shared" si="19"/>
        <v>2400</v>
      </c>
      <c r="M66" s="34">
        <f t="shared" si="19"/>
        <v>2400</v>
      </c>
      <c r="N66" s="34">
        <f t="shared" si="19"/>
        <v>0</v>
      </c>
      <c r="O66" s="34">
        <f t="shared" si="19"/>
        <v>0</v>
      </c>
      <c r="P66" s="34">
        <f t="shared" si="19"/>
        <v>2400</v>
      </c>
      <c r="Q66" s="34">
        <f t="shared" si="19"/>
        <v>2400</v>
      </c>
      <c r="R66" s="415"/>
      <c r="S66" s="414"/>
      <c r="T66" s="414"/>
      <c r="U66" s="414"/>
      <c r="V66" s="25"/>
    </row>
    <row r="67" spans="1:22" ht="27" customHeight="1">
      <c r="A67" s="314" t="s">
        <v>19</v>
      </c>
      <c r="B67" s="311" t="s">
        <v>19</v>
      </c>
      <c r="C67" s="327" t="s">
        <v>72</v>
      </c>
      <c r="D67" s="322" t="s">
        <v>81</v>
      </c>
      <c r="E67" s="312" t="s">
        <v>35</v>
      </c>
      <c r="F67" s="313" t="s">
        <v>26</v>
      </c>
      <c r="G67" s="237" t="s">
        <v>62</v>
      </c>
      <c r="H67" s="36">
        <v>3500</v>
      </c>
      <c r="I67" s="241">
        <v>3500</v>
      </c>
      <c r="J67" s="241">
        <v>3500</v>
      </c>
      <c r="K67" s="66">
        <v>0</v>
      </c>
      <c r="L67" s="198">
        <v>5100</v>
      </c>
      <c r="M67" s="241">
        <v>5100</v>
      </c>
      <c r="N67" s="241">
        <v>5100</v>
      </c>
      <c r="O67" s="51">
        <v>0</v>
      </c>
      <c r="P67" s="67">
        <v>5000</v>
      </c>
      <c r="Q67" s="47">
        <v>5000</v>
      </c>
      <c r="R67" s="492" t="s">
        <v>125</v>
      </c>
      <c r="S67" s="366">
        <v>520</v>
      </c>
      <c r="T67" s="366">
        <v>525</v>
      </c>
      <c r="U67" s="366">
        <v>530</v>
      </c>
      <c r="V67" s="25"/>
    </row>
    <row r="68" spans="1:22" ht="27.75" customHeight="1" thickBot="1">
      <c r="A68" s="329"/>
      <c r="B68" s="311"/>
      <c r="C68" s="327"/>
      <c r="D68" s="324"/>
      <c r="E68" s="312"/>
      <c r="F68" s="313"/>
      <c r="G68" s="5" t="s">
        <v>13</v>
      </c>
      <c r="H68" s="34">
        <f>+H67</f>
        <v>3500</v>
      </c>
      <c r="I68" s="34">
        <f t="shared" ref="I68:Q68" si="20">+I67</f>
        <v>3500</v>
      </c>
      <c r="J68" s="34">
        <f t="shared" si="20"/>
        <v>3500</v>
      </c>
      <c r="K68" s="34">
        <f t="shared" si="20"/>
        <v>0</v>
      </c>
      <c r="L68" s="34">
        <f t="shared" si="20"/>
        <v>5100</v>
      </c>
      <c r="M68" s="34">
        <f t="shared" si="20"/>
        <v>5100</v>
      </c>
      <c r="N68" s="34">
        <v>5100</v>
      </c>
      <c r="O68" s="34">
        <f t="shared" si="20"/>
        <v>0</v>
      </c>
      <c r="P68" s="34">
        <f t="shared" si="20"/>
        <v>5000</v>
      </c>
      <c r="Q68" s="34">
        <f t="shared" si="20"/>
        <v>5000</v>
      </c>
      <c r="R68" s="415"/>
      <c r="S68" s="414"/>
      <c r="T68" s="414"/>
      <c r="U68" s="414"/>
      <c r="V68" s="25"/>
    </row>
    <row r="69" spans="1:22" ht="15" customHeight="1" thickBot="1">
      <c r="A69" s="1" t="s">
        <v>19</v>
      </c>
      <c r="B69" s="227" t="s">
        <v>19</v>
      </c>
      <c r="C69" s="335" t="s">
        <v>14</v>
      </c>
      <c r="D69" s="336"/>
      <c r="E69" s="336"/>
      <c r="F69" s="336"/>
      <c r="G69" s="337"/>
      <c r="H69" s="68">
        <f t="shared" ref="H69:Q69" si="21">+H16+H22+H27+H31+H38+H40+H42+H51+H51+H55+H63+H66+H68</f>
        <v>8314487.9500000002</v>
      </c>
      <c r="I69" s="68">
        <f t="shared" si="21"/>
        <v>8314488</v>
      </c>
      <c r="J69" s="68">
        <f t="shared" si="21"/>
        <v>98700</v>
      </c>
      <c r="K69" s="68">
        <f t="shared" si="21"/>
        <v>0</v>
      </c>
      <c r="L69" s="68">
        <f t="shared" si="21"/>
        <v>8984500</v>
      </c>
      <c r="M69" s="68">
        <f t="shared" si="21"/>
        <v>8984500</v>
      </c>
      <c r="N69" s="68">
        <f t="shared" si="21"/>
        <v>121900</v>
      </c>
      <c r="O69" s="68">
        <f t="shared" si="21"/>
        <v>0</v>
      </c>
      <c r="P69" s="68">
        <f t="shared" si="21"/>
        <v>9340980</v>
      </c>
      <c r="Q69" s="68">
        <f t="shared" si="21"/>
        <v>8721352</v>
      </c>
      <c r="R69" s="69" t="s">
        <v>30</v>
      </c>
      <c r="S69" s="70" t="s">
        <v>30</v>
      </c>
      <c r="T69" s="71" t="s">
        <v>30</v>
      </c>
      <c r="U69" s="72" t="s">
        <v>30</v>
      </c>
      <c r="V69" s="25"/>
    </row>
    <row r="70" spans="1:22" ht="15.75" customHeight="1" thickBot="1">
      <c r="A70" s="26" t="s">
        <v>19</v>
      </c>
      <c r="B70" s="73" t="s">
        <v>20</v>
      </c>
      <c r="C70" s="479" t="s">
        <v>47</v>
      </c>
      <c r="D70" s="480"/>
      <c r="E70" s="480"/>
      <c r="F70" s="480"/>
      <c r="G70" s="480"/>
      <c r="H70" s="480"/>
      <c r="I70" s="480"/>
      <c r="J70" s="480"/>
      <c r="K70" s="480"/>
      <c r="L70" s="480"/>
      <c r="M70" s="480"/>
      <c r="N70" s="480"/>
      <c r="O70" s="480"/>
      <c r="P70" s="480"/>
      <c r="Q70" s="480"/>
      <c r="R70" s="480"/>
      <c r="S70" s="480"/>
      <c r="T70" s="480"/>
      <c r="U70" s="481"/>
      <c r="V70" s="25"/>
    </row>
    <row r="71" spans="1:22" ht="13.5" customHeight="1">
      <c r="A71" s="403" t="s">
        <v>19</v>
      </c>
      <c r="B71" s="404" t="s">
        <v>20</v>
      </c>
      <c r="C71" s="402" t="s">
        <v>19</v>
      </c>
      <c r="D71" s="406" t="s">
        <v>120</v>
      </c>
      <c r="E71" s="484" t="s">
        <v>37</v>
      </c>
      <c r="F71" s="485" t="s">
        <v>26</v>
      </c>
      <c r="G71" s="8" t="s">
        <v>18</v>
      </c>
      <c r="H71" s="74">
        <v>12151</v>
      </c>
      <c r="I71" s="75">
        <v>12151</v>
      </c>
      <c r="J71" s="76">
        <v>0</v>
      </c>
      <c r="K71" s="77">
        <v>0</v>
      </c>
      <c r="L71" s="74">
        <v>30000</v>
      </c>
      <c r="M71" s="75">
        <v>30000</v>
      </c>
      <c r="N71" s="76">
        <v>0</v>
      </c>
      <c r="O71" s="77">
        <v>0</v>
      </c>
      <c r="P71" s="78">
        <v>45000</v>
      </c>
      <c r="Q71" s="32">
        <v>45000</v>
      </c>
      <c r="R71" s="482" t="s">
        <v>58</v>
      </c>
      <c r="S71" s="409">
        <v>34</v>
      </c>
      <c r="T71" s="407">
        <v>34</v>
      </c>
      <c r="U71" s="407">
        <v>34</v>
      </c>
      <c r="V71" s="25"/>
    </row>
    <row r="72" spans="1:22" ht="13.5" customHeight="1">
      <c r="A72" s="295"/>
      <c r="B72" s="326"/>
      <c r="C72" s="301"/>
      <c r="D72" s="324"/>
      <c r="E72" s="307"/>
      <c r="F72" s="310"/>
      <c r="G72" s="9" t="s">
        <v>76</v>
      </c>
      <c r="H72" s="79">
        <v>0</v>
      </c>
      <c r="I72" s="243">
        <v>0</v>
      </c>
      <c r="J72" s="80">
        <v>0</v>
      </c>
      <c r="K72" s="81">
        <v>0</v>
      </c>
      <c r="L72" s="79">
        <v>0</v>
      </c>
      <c r="M72" s="243">
        <v>0</v>
      </c>
      <c r="N72" s="80"/>
      <c r="O72" s="81"/>
      <c r="P72" s="81"/>
      <c r="Q72" s="82"/>
      <c r="R72" s="483"/>
      <c r="S72" s="410"/>
      <c r="T72" s="279"/>
      <c r="U72" s="279"/>
      <c r="V72" s="25"/>
    </row>
    <row r="73" spans="1:22" ht="25.5" customHeight="1">
      <c r="A73" s="314"/>
      <c r="B73" s="311"/>
      <c r="C73" s="327"/>
      <c r="D73" s="405"/>
      <c r="E73" s="312"/>
      <c r="F73" s="313"/>
      <c r="G73" s="5" t="s">
        <v>13</v>
      </c>
      <c r="H73" s="83">
        <v>12151</v>
      </c>
      <c r="I73" s="83">
        <v>12151</v>
      </c>
      <c r="J73" s="83">
        <f t="shared" ref="J73:Q73" si="22">+J71+J72</f>
        <v>0</v>
      </c>
      <c r="K73" s="83">
        <f t="shared" si="22"/>
        <v>0</v>
      </c>
      <c r="L73" s="83">
        <f t="shared" si="22"/>
        <v>30000</v>
      </c>
      <c r="M73" s="83">
        <f t="shared" si="22"/>
        <v>30000</v>
      </c>
      <c r="N73" s="83">
        <f t="shared" si="22"/>
        <v>0</v>
      </c>
      <c r="O73" s="83">
        <f t="shared" si="22"/>
        <v>0</v>
      </c>
      <c r="P73" s="83">
        <f t="shared" si="22"/>
        <v>45000</v>
      </c>
      <c r="Q73" s="83">
        <f t="shared" si="22"/>
        <v>45000</v>
      </c>
      <c r="R73" s="389"/>
      <c r="S73" s="391"/>
      <c r="T73" s="276"/>
      <c r="U73" s="276"/>
      <c r="V73" s="25"/>
    </row>
    <row r="74" spans="1:22" ht="15" customHeight="1">
      <c r="A74" s="314" t="s">
        <v>19</v>
      </c>
      <c r="B74" s="311" t="s">
        <v>20</v>
      </c>
      <c r="C74" s="327" t="s">
        <v>20</v>
      </c>
      <c r="D74" s="405" t="s">
        <v>91</v>
      </c>
      <c r="E74" s="312" t="s">
        <v>38</v>
      </c>
      <c r="F74" s="313" t="s">
        <v>49</v>
      </c>
      <c r="G74" s="127" t="s">
        <v>62</v>
      </c>
      <c r="H74" s="36">
        <v>411000</v>
      </c>
      <c r="I74" s="244">
        <v>411000</v>
      </c>
      <c r="J74" s="241">
        <v>392800</v>
      </c>
      <c r="K74" s="128">
        <v>0</v>
      </c>
      <c r="L74" s="198">
        <v>399200</v>
      </c>
      <c r="M74" s="244">
        <v>399200</v>
      </c>
      <c r="N74" s="90">
        <v>382700</v>
      </c>
      <c r="O74" s="128">
        <v>0</v>
      </c>
      <c r="P74" s="244">
        <v>439100</v>
      </c>
      <c r="Q74" s="129">
        <v>483000</v>
      </c>
      <c r="R74" s="389" t="s">
        <v>96</v>
      </c>
      <c r="S74" s="390">
        <v>170</v>
      </c>
      <c r="T74" s="275">
        <v>168</v>
      </c>
      <c r="U74" s="275">
        <v>165</v>
      </c>
      <c r="V74" s="25"/>
    </row>
    <row r="75" spans="1:22" ht="18.75" customHeight="1">
      <c r="A75" s="314"/>
      <c r="B75" s="311"/>
      <c r="C75" s="327"/>
      <c r="D75" s="405"/>
      <c r="E75" s="312"/>
      <c r="F75" s="313"/>
      <c r="G75" s="5" t="s">
        <v>13</v>
      </c>
      <c r="H75" s="83">
        <f>+H74</f>
        <v>411000</v>
      </c>
      <c r="I75" s="83">
        <f t="shared" ref="I75:Q75" si="23">+I74</f>
        <v>411000</v>
      </c>
      <c r="J75" s="83">
        <f t="shared" si="23"/>
        <v>392800</v>
      </c>
      <c r="K75" s="83">
        <f t="shared" si="23"/>
        <v>0</v>
      </c>
      <c r="L75" s="83">
        <f t="shared" si="23"/>
        <v>399200</v>
      </c>
      <c r="M75" s="83">
        <f t="shared" si="23"/>
        <v>399200</v>
      </c>
      <c r="N75" s="83">
        <f t="shared" si="23"/>
        <v>382700</v>
      </c>
      <c r="O75" s="83">
        <f t="shared" si="23"/>
        <v>0</v>
      </c>
      <c r="P75" s="83">
        <f t="shared" si="23"/>
        <v>439100</v>
      </c>
      <c r="Q75" s="83">
        <f t="shared" si="23"/>
        <v>483000</v>
      </c>
      <c r="R75" s="389"/>
      <c r="S75" s="391"/>
      <c r="T75" s="276"/>
      <c r="U75" s="276"/>
      <c r="V75" s="25"/>
    </row>
    <row r="76" spans="1:22" s="53" customFormat="1" ht="15" customHeight="1">
      <c r="A76" s="314" t="s">
        <v>19</v>
      </c>
      <c r="B76" s="311" t="s">
        <v>20</v>
      </c>
      <c r="C76" s="327" t="s">
        <v>20</v>
      </c>
      <c r="D76" s="405" t="s">
        <v>133</v>
      </c>
      <c r="E76" s="312" t="s">
        <v>38</v>
      </c>
      <c r="F76" s="313" t="s">
        <v>49</v>
      </c>
      <c r="G76" s="127" t="s">
        <v>135</v>
      </c>
      <c r="H76" s="36">
        <v>0</v>
      </c>
      <c r="I76" s="244">
        <v>0</v>
      </c>
      <c r="J76" s="241">
        <v>0</v>
      </c>
      <c r="K76" s="128">
        <v>0</v>
      </c>
      <c r="L76" s="36">
        <v>0</v>
      </c>
      <c r="M76" s="244">
        <v>0</v>
      </c>
      <c r="N76" s="241">
        <v>0</v>
      </c>
      <c r="O76" s="128">
        <v>0</v>
      </c>
      <c r="P76" s="244">
        <v>10000</v>
      </c>
      <c r="Q76" s="129">
        <v>15000</v>
      </c>
      <c r="R76" s="389" t="s">
        <v>134</v>
      </c>
      <c r="S76" s="390"/>
      <c r="T76" s="275">
        <v>20</v>
      </c>
      <c r="U76" s="275">
        <v>20</v>
      </c>
      <c r="V76" s="52"/>
    </row>
    <row r="77" spans="1:22" s="53" customFormat="1" ht="18.75" customHeight="1">
      <c r="A77" s="314"/>
      <c r="B77" s="311"/>
      <c r="C77" s="327"/>
      <c r="D77" s="405"/>
      <c r="E77" s="312"/>
      <c r="F77" s="313"/>
      <c r="G77" s="5" t="s">
        <v>13</v>
      </c>
      <c r="H77" s="83">
        <v>0</v>
      </c>
      <c r="I77" s="83">
        <v>0</v>
      </c>
      <c r="J77" s="83">
        <v>0</v>
      </c>
      <c r="K77" s="83">
        <f t="shared" ref="K77:Q77" si="24">+K76</f>
        <v>0</v>
      </c>
      <c r="L77" s="83">
        <v>0</v>
      </c>
      <c r="M77" s="83">
        <v>0</v>
      </c>
      <c r="N77" s="83">
        <v>0</v>
      </c>
      <c r="O77" s="83">
        <f t="shared" si="24"/>
        <v>0</v>
      </c>
      <c r="P77" s="83">
        <f t="shared" si="24"/>
        <v>10000</v>
      </c>
      <c r="Q77" s="83">
        <f t="shared" si="24"/>
        <v>15000</v>
      </c>
      <c r="R77" s="389"/>
      <c r="S77" s="391"/>
      <c r="T77" s="276"/>
      <c r="U77" s="276"/>
      <c r="V77" s="52"/>
    </row>
    <row r="78" spans="1:22" ht="14.1" customHeight="1">
      <c r="A78" s="319" t="s">
        <v>19</v>
      </c>
      <c r="B78" s="296" t="s">
        <v>20</v>
      </c>
      <c r="C78" s="393" t="s">
        <v>21</v>
      </c>
      <c r="D78" s="302" t="s">
        <v>87</v>
      </c>
      <c r="E78" s="305" t="s">
        <v>42</v>
      </c>
      <c r="F78" s="308" t="s">
        <v>50</v>
      </c>
      <c r="G78" s="208" t="s">
        <v>68</v>
      </c>
      <c r="H78" s="244">
        <v>115000</v>
      </c>
      <c r="I78" s="244">
        <v>115000</v>
      </c>
      <c r="J78" s="244">
        <v>110000</v>
      </c>
      <c r="K78" s="244">
        <v>0</v>
      </c>
      <c r="L78" s="244">
        <v>114600</v>
      </c>
      <c r="M78" s="244">
        <v>114600</v>
      </c>
      <c r="N78" s="244">
        <v>109600</v>
      </c>
      <c r="O78" s="244">
        <v>0</v>
      </c>
      <c r="P78" s="241">
        <v>126000</v>
      </c>
      <c r="Q78" s="241">
        <v>126000</v>
      </c>
      <c r="R78" s="338" t="s">
        <v>57</v>
      </c>
      <c r="S78" s="283">
        <v>210</v>
      </c>
      <c r="T78" s="284">
        <v>210</v>
      </c>
      <c r="U78" s="284">
        <v>210</v>
      </c>
      <c r="V78" s="25"/>
    </row>
    <row r="79" spans="1:22" ht="14.1" customHeight="1">
      <c r="A79" s="320"/>
      <c r="B79" s="297"/>
      <c r="C79" s="394"/>
      <c r="D79" s="303"/>
      <c r="E79" s="306"/>
      <c r="F79" s="309"/>
      <c r="G79" s="209" t="s">
        <v>18</v>
      </c>
      <c r="H79" s="244">
        <v>204700</v>
      </c>
      <c r="I79" s="244">
        <v>182700</v>
      </c>
      <c r="J79" s="244">
        <v>151700</v>
      </c>
      <c r="K79" s="241">
        <v>22000</v>
      </c>
      <c r="L79" s="244">
        <v>155800</v>
      </c>
      <c r="M79" s="244">
        <v>146800</v>
      </c>
      <c r="N79" s="244">
        <v>115000</v>
      </c>
      <c r="O79" s="241">
        <v>9000</v>
      </c>
      <c r="P79" s="241">
        <v>140000</v>
      </c>
      <c r="Q79" s="241">
        <v>140000</v>
      </c>
      <c r="R79" s="338"/>
      <c r="S79" s="283"/>
      <c r="T79" s="284"/>
      <c r="U79" s="284"/>
      <c r="V79" s="25"/>
    </row>
    <row r="80" spans="1:22" ht="14.1" customHeight="1">
      <c r="A80" s="320"/>
      <c r="B80" s="297"/>
      <c r="C80" s="394"/>
      <c r="D80" s="303"/>
      <c r="E80" s="306"/>
      <c r="F80" s="309"/>
      <c r="G80" s="208" t="s">
        <v>62</v>
      </c>
      <c r="H80" s="244">
        <v>223900</v>
      </c>
      <c r="I80" s="244">
        <v>223900</v>
      </c>
      <c r="J80" s="244">
        <v>176500</v>
      </c>
      <c r="K80" s="244">
        <v>0</v>
      </c>
      <c r="L80" s="90">
        <v>216000</v>
      </c>
      <c r="M80" s="244">
        <v>216000</v>
      </c>
      <c r="N80" s="244">
        <v>176500</v>
      </c>
      <c r="O80" s="244">
        <v>0</v>
      </c>
      <c r="P80" s="241">
        <v>202902</v>
      </c>
      <c r="Q80" s="241">
        <v>206283</v>
      </c>
      <c r="R80" s="338"/>
      <c r="S80" s="283"/>
      <c r="T80" s="284"/>
      <c r="U80" s="284"/>
      <c r="V80" s="25"/>
    </row>
    <row r="81" spans="1:23" ht="14.1" customHeight="1">
      <c r="A81" s="320"/>
      <c r="B81" s="297"/>
      <c r="C81" s="394"/>
      <c r="D81" s="303"/>
      <c r="E81" s="306"/>
      <c r="F81" s="309"/>
      <c r="G81" s="208" t="s">
        <v>31</v>
      </c>
      <c r="H81" s="244">
        <v>1081100</v>
      </c>
      <c r="I81" s="244">
        <v>1066100</v>
      </c>
      <c r="J81" s="244">
        <v>666600</v>
      </c>
      <c r="K81" s="244">
        <v>84000</v>
      </c>
      <c r="L81" s="244">
        <v>1034000</v>
      </c>
      <c r="M81" s="244">
        <v>1024000</v>
      </c>
      <c r="N81" s="244">
        <v>682400</v>
      </c>
      <c r="O81" s="244">
        <v>10000</v>
      </c>
      <c r="P81" s="241">
        <v>1034000</v>
      </c>
      <c r="Q81" s="241">
        <v>1035000</v>
      </c>
      <c r="R81" s="338"/>
      <c r="S81" s="283"/>
      <c r="T81" s="284"/>
      <c r="U81" s="284"/>
      <c r="V81" s="25"/>
    </row>
    <row r="82" spans="1:23" ht="27.75" customHeight="1">
      <c r="A82" s="320"/>
      <c r="B82" s="297"/>
      <c r="C82" s="394"/>
      <c r="D82" s="303"/>
      <c r="E82" s="306"/>
      <c r="F82" s="309"/>
      <c r="G82" s="210" t="s">
        <v>135</v>
      </c>
      <c r="H82" s="244">
        <v>0</v>
      </c>
      <c r="I82" s="244">
        <v>0</v>
      </c>
      <c r="J82" s="244">
        <v>0</v>
      </c>
      <c r="K82" s="244">
        <v>0</v>
      </c>
      <c r="L82" s="244">
        <v>32000</v>
      </c>
      <c r="M82" s="244">
        <v>32000</v>
      </c>
      <c r="N82" s="211">
        <v>0</v>
      </c>
      <c r="O82" s="211">
        <v>0</v>
      </c>
      <c r="P82" s="211">
        <v>0</v>
      </c>
      <c r="Q82" s="211">
        <v>0</v>
      </c>
      <c r="R82" s="338"/>
      <c r="S82" s="283"/>
      <c r="T82" s="284"/>
      <c r="U82" s="284"/>
      <c r="V82" s="25"/>
    </row>
    <row r="83" spans="1:23" ht="14.1" customHeight="1">
      <c r="A83" s="234"/>
      <c r="B83" s="226"/>
      <c r="C83" s="395"/>
      <c r="D83" s="304"/>
      <c r="E83" s="307"/>
      <c r="F83" s="310"/>
      <c r="G83" s="4" t="s">
        <v>13</v>
      </c>
      <c r="H83" s="212">
        <f>SUM(H78:H82)</f>
        <v>1624700</v>
      </c>
      <c r="I83" s="212">
        <f t="shared" ref="I83:Q83" si="25">SUM(I78:I82)</f>
        <v>1587700</v>
      </c>
      <c r="J83" s="212">
        <f t="shared" si="25"/>
        <v>1104800</v>
      </c>
      <c r="K83" s="212">
        <f t="shared" si="25"/>
        <v>106000</v>
      </c>
      <c r="L83" s="212">
        <v>1529100</v>
      </c>
      <c r="M83" s="212">
        <v>1510100</v>
      </c>
      <c r="N83" s="212">
        <f t="shared" si="25"/>
        <v>1083500</v>
      </c>
      <c r="O83" s="212">
        <f t="shared" si="25"/>
        <v>19000</v>
      </c>
      <c r="P83" s="212">
        <f t="shared" si="25"/>
        <v>1502902</v>
      </c>
      <c r="Q83" s="212">
        <f t="shared" si="25"/>
        <v>1507283</v>
      </c>
      <c r="R83" s="233"/>
      <c r="S83" s="235"/>
      <c r="T83" s="228"/>
      <c r="U83" s="228"/>
      <c r="V83" s="25"/>
    </row>
    <row r="84" spans="1:23" ht="14.1" customHeight="1">
      <c r="A84" s="392" t="s">
        <v>19</v>
      </c>
      <c r="B84" s="315" t="s">
        <v>20</v>
      </c>
      <c r="C84" s="316" t="s">
        <v>24</v>
      </c>
      <c r="D84" s="348" t="s">
        <v>167</v>
      </c>
      <c r="E84" s="312" t="s">
        <v>37</v>
      </c>
      <c r="F84" s="313" t="s">
        <v>50</v>
      </c>
      <c r="G84" s="362" t="s">
        <v>135</v>
      </c>
      <c r="H84" s="268"/>
      <c r="I84" s="386"/>
      <c r="J84" s="268"/>
      <c r="K84" s="268"/>
      <c r="L84" s="268">
        <v>12600</v>
      </c>
      <c r="M84" s="268">
        <v>12600</v>
      </c>
      <c r="N84" s="268">
        <v>12600</v>
      </c>
      <c r="O84" s="268"/>
      <c r="P84" s="268"/>
      <c r="Q84" s="268"/>
      <c r="R84" s="345" t="s">
        <v>170</v>
      </c>
      <c r="S84" s="287">
        <v>0</v>
      </c>
      <c r="T84" s="290">
        <v>0</v>
      </c>
      <c r="U84" s="290">
        <v>0</v>
      </c>
      <c r="V84" s="25"/>
    </row>
    <row r="85" spans="1:23" ht="14.1" customHeight="1">
      <c r="A85" s="392"/>
      <c r="B85" s="315"/>
      <c r="C85" s="316"/>
      <c r="D85" s="348"/>
      <c r="E85" s="312"/>
      <c r="F85" s="313"/>
      <c r="G85" s="364"/>
      <c r="H85" s="364"/>
      <c r="I85" s="387"/>
      <c r="J85" s="269"/>
      <c r="K85" s="269"/>
      <c r="L85" s="269"/>
      <c r="M85" s="269"/>
      <c r="N85" s="269"/>
      <c r="O85" s="269"/>
      <c r="P85" s="269"/>
      <c r="Q85" s="269"/>
      <c r="R85" s="346"/>
      <c r="S85" s="288"/>
      <c r="T85" s="291"/>
      <c r="U85" s="291"/>
      <c r="V85" s="25"/>
    </row>
    <row r="86" spans="1:23" ht="12" customHeight="1">
      <c r="A86" s="392"/>
      <c r="B86" s="315"/>
      <c r="C86" s="316"/>
      <c r="D86" s="348"/>
      <c r="E86" s="312"/>
      <c r="F86" s="313"/>
      <c r="G86" s="365"/>
      <c r="H86" s="365"/>
      <c r="I86" s="388"/>
      <c r="J86" s="270"/>
      <c r="K86" s="270"/>
      <c r="L86" s="270"/>
      <c r="M86" s="270"/>
      <c r="N86" s="270"/>
      <c r="O86" s="270"/>
      <c r="P86" s="270"/>
      <c r="Q86" s="270"/>
      <c r="R86" s="347"/>
      <c r="S86" s="289"/>
      <c r="T86" s="292"/>
      <c r="U86" s="292"/>
      <c r="V86" s="557"/>
      <c r="W86" s="558"/>
    </row>
    <row r="87" spans="1:23" ht="14.1" customHeight="1">
      <c r="A87" s="191"/>
      <c r="B87" s="193"/>
      <c r="C87" s="299" t="s">
        <v>164</v>
      </c>
      <c r="D87" s="302" t="s">
        <v>87</v>
      </c>
      <c r="E87" s="305" t="s">
        <v>165</v>
      </c>
      <c r="F87" s="313"/>
      <c r="G87" s="362" t="s">
        <v>135</v>
      </c>
      <c r="H87" s="268"/>
      <c r="I87" s="268"/>
      <c r="J87" s="268"/>
      <c r="K87" s="268"/>
      <c r="L87" s="267">
        <v>12500</v>
      </c>
      <c r="M87" s="267">
        <v>12500</v>
      </c>
      <c r="N87" s="267">
        <v>12300</v>
      </c>
      <c r="O87" s="267"/>
      <c r="P87" s="267"/>
      <c r="Q87" s="267"/>
      <c r="R87" s="345" t="s">
        <v>170</v>
      </c>
      <c r="S87" s="287">
        <v>0</v>
      </c>
      <c r="T87" s="290">
        <v>0</v>
      </c>
      <c r="U87" s="290">
        <v>0</v>
      </c>
      <c r="V87" s="557"/>
      <c r="W87" s="558"/>
    </row>
    <row r="88" spans="1:23" ht="7.5" customHeight="1">
      <c r="A88" s="191" t="s">
        <v>19</v>
      </c>
      <c r="B88" s="193" t="s">
        <v>20</v>
      </c>
      <c r="C88" s="300"/>
      <c r="D88" s="303"/>
      <c r="E88" s="306"/>
      <c r="F88" s="313"/>
      <c r="G88" s="363"/>
      <c r="H88" s="269"/>
      <c r="I88" s="270"/>
      <c r="J88" s="270"/>
      <c r="K88" s="270"/>
      <c r="L88" s="267"/>
      <c r="M88" s="267"/>
      <c r="N88" s="267"/>
      <c r="O88" s="267"/>
      <c r="P88" s="267"/>
      <c r="Q88" s="267"/>
      <c r="R88" s="347"/>
      <c r="S88" s="289"/>
      <c r="T88" s="292"/>
      <c r="U88" s="292"/>
      <c r="V88" s="557"/>
      <c r="W88" s="558"/>
    </row>
    <row r="89" spans="1:23" s="53" customFormat="1" ht="24.75" hidden="1" customHeight="1">
      <c r="A89" s="192"/>
      <c r="B89" s="194"/>
      <c r="C89" s="300"/>
      <c r="D89" s="303"/>
      <c r="E89" s="306"/>
      <c r="F89" s="313"/>
      <c r="G89" s="196"/>
      <c r="H89" s="255"/>
      <c r="I89" s="255"/>
      <c r="J89" s="255"/>
      <c r="K89" s="255"/>
      <c r="L89" s="255"/>
      <c r="M89" s="255"/>
      <c r="N89" s="255"/>
      <c r="O89" s="255"/>
      <c r="P89" s="255"/>
      <c r="Q89" s="255"/>
      <c r="R89" s="188"/>
      <c r="S89" s="189"/>
      <c r="T89" s="190"/>
      <c r="U89" s="190"/>
      <c r="V89" s="52"/>
    </row>
    <row r="90" spans="1:23" s="53" customFormat="1" ht="18" hidden="1" customHeight="1">
      <c r="A90" s="314"/>
      <c r="B90" s="311"/>
      <c r="C90" s="300"/>
      <c r="D90" s="303"/>
      <c r="E90" s="306"/>
      <c r="F90" s="313"/>
      <c r="G90" s="195"/>
      <c r="H90" s="256"/>
      <c r="I90" s="256"/>
      <c r="J90" s="256"/>
      <c r="K90" s="256"/>
      <c r="L90" s="256"/>
      <c r="M90" s="256"/>
      <c r="N90" s="256"/>
      <c r="O90" s="256"/>
      <c r="P90" s="256"/>
      <c r="Q90" s="257"/>
      <c r="R90" s="389" t="s">
        <v>134</v>
      </c>
      <c r="S90" s="390"/>
      <c r="T90" s="275">
        <v>20</v>
      </c>
      <c r="U90" s="275">
        <v>20</v>
      </c>
      <c r="V90" s="52"/>
    </row>
    <row r="91" spans="1:23" s="53" customFormat="1" ht="27.75" customHeight="1">
      <c r="A91" s="314"/>
      <c r="B91" s="311"/>
      <c r="C91" s="301"/>
      <c r="D91" s="304"/>
      <c r="E91" s="307"/>
      <c r="F91" s="313"/>
      <c r="G91" s="5" t="s">
        <v>13</v>
      </c>
      <c r="H91" s="83">
        <f>+H78+H79+H80+H81+H82+H84+H90</f>
        <v>1624700</v>
      </c>
      <c r="I91" s="83">
        <f>+I78+I79+I80+I81+I82+I84+I90</f>
        <v>1587700</v>
      </c>
      <c r="J91" s="83">
        <f>+J78+J79+J80+J81+J82+J84+J90</f>
        <v>1104800</v>
      </c>
      <c r="K91" s="83">
        <f>+K78+K79+K80+K81+K82+K84+K90</f>
        <v>106000</v>
      </c>
      <c r="L91" s="83">
        <v>1554200</v>
      </c>
      <c r="M91" s="83">
        <v>1522700</v>
      </c>
      <c r="N91" s="83">
        <f>+N78+N79+N80+N81+N82+N84+N87</f>
        <v>1108400</v>
      </c>
      <c r="O91" s="83">
        <f>+O78+O79+O80+O81+O82+O84+O90</f>
        <v>19000</v>
      </c>
      <c r="P91" s="83">
        <f>+P78+P79+P80+P81+P82+P84+P90</f>
        <v>1502902</v>
      </c>
      <c r="Q91" s="83">
        <f>+Q78+Q79+Q80+Q81+Q82+Q84+Q90</f>
        <v>1507283</v>
      </c>
      <c r="R91" s="389"/>
      <c r="S91" s="391"/>
      <c r="T91" s="276"/>
      <c r="U91" s="276"/>
      <c r="V91" s="52"/>
    </row>
    <row r="92" spans="1:23" ht="19.5" customHeight="1">
      <c r="A92" s="314" t="s">
        <v>19</v>
      </c>
      <c r="B92" s="311" t="s">
        <v>20</v>
      </c>
      <c r="C92" s="327" t="s">
        <v>22</v>
      </c>
      <c r="D92" s="405" t="s">
        <v>115</v>
      </c>
      <c r="E92" s="312" t="s">
        <v>38</v>
      </c>
      <c r="F92" s="313" t="s">
        <v>49</v>
      </c>
      <c r="G92" s="130" t="s">
        <v>18</v>
      </c>
      <c r="H92" s="84">
        <v>413200</v>
      </c>
      <c r="I92" s="84">
        <v>413200</v>
      </c>
      <c r="J92" s="241">
        <v>38300</v>
      </c>
      <c r="K92" s="66">
        <v>0</v>
      </c>
      <c r="L92" s="199">
        <v>433100</v>
      </c>
      <c r="M92" s="37">
        <v>433100</v>
      </c>
      <c r="N92" s="241">
        <v>398800</v>
      </c>
      <c r="O92" s="66">
        <v>0</v>
      </c>
      <c r="P92" s="51">
        <v>519400</v>
      </c>
      <c r="Q92" s="47">
        <v>571400</v>
      </c>
      <c r="R92" s="355" t="s">
        <v>117</v>
      </c>
      <c r="S92" s="271">
        <v>160</v>
      </c>
      <c r="T92" s="280">
        <v>165</v>
      </c>
      <c r="U92" s="280">
        <v>165</v>
      </c>
      <c r="V92" s="25"/>
    </row>
    <row r="93" spans="1:23" ht="20.25" customHeight="1">
      <c r="A93" s="314"/>
      <c r="B93" s="311"/>
      <c r="C93" s="327"/>
      <c r="D93" s="405"/>
      <c r="E93" s="312"/>
      <c r="F93" s="313"/>
      <c r="G93" s="130" t="s">
        <v>31</v>
      </c>
      <c r="H93" s="37">
        <v>40000</v>
      </c>
      <c r="I93" s="244">
        <v>40000</v>
      </c>
      <c r="J93" s="244">
        <v>2500</v>
      </c>
      <c r="K93" s="246">
        <v>0</v>
      </c>
      <c r="L93" s="200">
        <v>30000</v>
      </c>
      <c r="M93" s="244">
        <v>30000</v>
      </c>
      <c r="N93" s="244">
        <v>7000</v>
      </c>
      <c r="O93" s="246">
        <v>0</v>
      </c>
      <c r="P93" s="51">
        <v>31400</v>
      </c>
      <c r="Q93" s="47">
        <v>33000</v>
      </c>
      <c r="R93" s="356"/>
      <c r="S93" s="285"/>
      <c r="T93" s="281"/>
      <c r="U93" s="281"/>
      <c r="V93" s="25"/>
    </row>
    <row r="94" spans="1:23" ht="24" customHeight="1">
      <c r="A94" s="314"/>
      <c r="B94" s="311"/>
      <c r="C94" s="327"/>
      <c r="D94" s="405"/>
      <c r="E94" s="312"/>
      <c r="F94" s="313"/>
      <c r="G94" s="13" t="s">
        <v>17</v>
      </c>
      <c r="H94" s="244">
        <v>0</v>
      </c>
      <c r="I94" s="244">
        <v>0</v>
      </c>
      <c r="J94" s="244">
        <v>0</v>
      </c>
      <c r="K94" s="244">
        <v>0</v>
      </c>
      <c r="L94" s="244">
        <v>1100</v>
      </c>
      <c r="M94" s="244">
        <v>1100</v>
      </c>
      <c r="N94" s="244"/>
      <c r="O94" s="244">
        <v>0</v>
      </c>
      <c r="P94" s="241">
        <v>0</v>
      </c>
      <c r="Q94" s="241">
        <v>0</v>
      </c>
      <c r="R94" s="357"/>
      <c r="S94" s="285"/>
      <c r="T94" s="281"/>
      <c r="U94" s="281"/>
      <c r="V94" s="25"/>
    </row>
    <row r="95" spans="1:23" ht="24" customHeight="1">
      <c r="A95" s="314"/>
      <c r="B95" s="311"/>
      <c r="C95" s="327"/>
      <c r="D95" s="405"/>
      <c r="E95" s="312"/>
      <c r="F95" s="313"/>
      <c r="G95" s="5" t="s">
        <v>13</v>
      </c>
      <c r="H95" s="45">
        <f t="shared" ref="H95:Q95" si="26">+H92+H93+H94</f>
        <v>453200</v>
      </c>
      <c r="I95" s="45">
        <f t="shared" si="26"/>
        <v>453200</v>
      </c>
      <c r="J95" s="45">
        <f t="shared" si="26"/>
        <v>40800</v>
      </c>
      <c r="K95" s="45">
        <f t="shared" si="26"/>
        <v>0</v>
      </c>
      <c r="L95" s="213">
        <v>464200</v>
      </c>
      <c r="M95" s="213">
        <v>464200</v>
      </c>
      <c r="N95" s="213">
        <f t="shared" si="26"/>
        <v>405800</v>
      </c>
      <c r="O95" s="45">
        <f t="shared" si="26"/>
        <v>0</v>
      </c>
      <c r="P95" s="45">
        <f t="shared" si="26"/>
        <v>550800</v>
      </c>
      <c r="Q95" s="45">
        <f t="shared" si="26"/>
        <v>604400</v>
      </c>
      <c r="R95" s="358"/>
      <c r="S95" s="286"/>
      <c r="T95" s="282"/>
      <c r="U95" s="282"/>
      <c r="V95" s="25"/>
    </row>
    <row r="96" spans="1:23" s="53" customFormat="1" ht="15" customHeight="1">
      <c r="A96" s="293" t="s">
        <v>19</v>
      </c>
      <c r="B96" s="296" t="s">
        <v>20</v>
      </c>
      <c r="C96" s="299" t="s">
        <v>22</v>
      </c>
      <c r="D96" s="302" t="s">
        <v>167</v>
      </c>
      <c r="E96" s="305" t="s">
        <v>37</v>
      </c>
      <c r="F96" s="308" t="s">
        <v>49</v>
      </c>
      <c r="G96" s="331" t="s">
        <v>135</v>
      </c>
      <c r="H96" s="333">
        <v>0</v>
      </c>
      <c r="I96" s="333">
        <v>0</v>
      </c>
      <c r="J96" s="333">
        <v>0</v>
      </c>
      <c r="K96" s="333">
        <v>0</v>
      </c>
      <c r="L96" s="333">
        <v>28200</v>
      </c>
      <c r="M96" s="333">
        <v>28200</v>
      </c>
      <c r="N96" s="333">
        <v>27600</v>
      </c>
      <c r="O96" s="333">
        <v>0</v>
      </c>
      <c r="P96" s="333">
        <v>0</v>
      </c>
      <c r="Q96" s="333">
        <v>0</v>
      </c>
      <c r="R96" s="389" t="s">
        <v>134</v>
      </c>
      <c r="S96" s="390"/>
      <c r="T96" s="275">
        <v>20</v>
      </c>
      <c r="U96" s="275">
        <v>20</v>
      </c>
      <c r="V96" s="52"/>
    </row>
    <row r="97" spans="1:22" s="53" customFormat="1" ht="18.75" customHeight="1">
      <c r="A97" s="294"/>
      <c r="B97" s="297"/>
      <c r="C97" s="300"/>
      <c r="D97" s="303"/>
      <c r="E97" s="306"/>
      <c r="F97" s="309"/>
      <c r="G97" s="332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89"/>
      <c r="S97" s="391"/>
      <c r="T97" s="276"/>
      <c r="U97" s="276"/>
      <c r="V97" s="52"/>
    </row>
    <row r="98" spans="1:22" s="53" customFormat="1" ht="18.75" customHeight="1">
      <c r="A98" s="295"/>
      <c r="B98" s="298"/>
      <c r="C98" s="301"/>
      <c r="D98" s="304"/>
      <c r="E98" s="307"/>
      <c r="F98" s="310"/>
      <c r="G98" s="5" t="s">
        <v>13</v>
      </c>
      <c r="H98" s="5"/>
      <c r="I98" s="5"/>
      <c r="J98" s="5"/>
      <c r="K98" s="5"/>
      <c r="L98" s="5">
        <v>492400</v>
      </c>
      <c r="M98" s="5">
        <v>492400</v>
      </c>
      <c r="N98" s="5">
        <v>433400</v>
      </c>
      <c r="O98" s="5"/>
      <c r="P98" s="5"/>
      <c r="Q98" s="5"/>
      <c r="R98" s="229"/>
      <c r="S98" s="230"/>
      <c r="T98" s="224"/>
      <c r="U98" s="224"/>
      <c r="V98" s="52"/>
    </row>
    <row r="99" spans="1:22" ht="29.25" customHeight="1">
      <c r="A99" s="293" t="s">
        <v>19</v>
      </c>
      <c r="B99" s="325" t="s">
        <v>20</v>
      </c>
      <c r="C99" s="299" t="s">
        <v>23</v>
      </c>
      <c r="D99" s="342" t="s">
        <v>116</v>
      </c>
      <c r="E99" s="284" t="s">
        <v>64</v>
      </c>
      <c r="F99" s="308" t="s">
        <v>49</v>
      </c>
      <c r="G99" s="6" t="s">
        <v>62</v>
      </c>
      <c r="H99" s="59">
        <v>90600</v>
      </c>
      <c r="I99" s="241">
        <v>90600</v>
      </c>
      <c r="J99" s="241">
        <v>88900</v>
      </c>
      <c r="K99" s="60">
        <v>0</v>
      </c>
      <c r="L99" s="103">
        <v>115000</v>
      </c>
      <c r="M99" s="241">
        <v>115000</v>
      </c>
      <c r="N99" s="241">
        <v>112700</v>
      </c>
      <c r="O99" s="60">
        <v>0</v>
      </c>
      <c r="P99" s="51">
        <v>115000</v>
      </c>
      <c r="Q99" s="47">
        <v>120000</v>
      </c>
      <c r="R99" s="341" t="s">
        <v>117</v>
      </c>
      <c r="S99" s="271">
        <v>33</v>
      </c>
      <c r="T99" s="280">
        <v>33</v>
      </c>
      <c r="U99" s="280">
        <v>33</v>
      </c>
      <c r="V99" s="25"/>
    </row>
    <row r="100" spans="1:22" ht="34.5" customHeight="1">
      <c r="A100" s="295"/>
      <c r="B100" s="326"/>
      <c r="C100" s="301"/>
      <c r="D100" s="343"/>
      <c r="E100" s="284"/>
      <c r="F100" s="310"/>
      <c r="G100" s="5" t="s">
        <v>13</v>
      </c>
      <c r="H100" s="213">
        <f>+H99</f>
        <v>90600</v>
      </c>
      <c r="I100" s="213">
        <f t="shared" ref="I100:Q100" si="27">+I99</f>
        <v>90600</v>
      </c>
      <c r="J100" s="213">
        <f t="shared" si="27"/>
        <v>88900</v>
      </c>
      <c r="K100" s="213">
        <f t="shared" si="27"/>
        <v>0</v>
      </c>
      <c r="L100" s="213">
        <f t="shared" si="27"/>
        <v>115000</v>
      </c>
      <c r="M100" s="213">
        <f t="shared" si="27"/>
        <v>115000</v>
      </c>
      <c r="N100" s="213">
        <f t="shared" si="27"/>
        <v>112700</v>
      </c>
      <c r="O100" s="213">
        <f t="shared" si="27"/>
        <v>0</v>
      </c>
      <c r="P100" s="213">
        <f t="shared" si="27"/>
        <v>115000</v>
      </c>
      <c r="Q100" s="213">
        <f t="shared" si="27"/>
        <v>120000</v>
      </c>
      <c r="R100" s="341"/>
      <c r="S100" s="286"/>
      <c r="T100" s="282"/>
      <c r="U100" s="282"/>
      <c r="V100" s="25"/>
    </row>
    <row r="101" spans="1:22" ht="21" customHeight="1">
      <c r="A101" s="293" t="s">
        <v>19</v>
      </c>
      <c r="B101" s="296" t="s">
        <v>20</v>
      </c>
      <c r="C101" s="299" t="s">
        <v>23</v>
      </c>
      <c r="D101" s="342" t="s">
        <v>95</v>
      </c>
      <c r="E101" s="370" t="s">
        <v>111</v>
      </c>
      <c r="F101" s="308" t="s">
        <v>26</v>
      </c>
      <c r="G101" s="6" t="s">
        <v>62</v>
      </c>
      <c r="H101" s="59">
        <v>131600</v>
      </c>
      <c r="I101" s="241">
        <v>131600</v>
      </c>
      <c r="J101" s="241">
        <v>0</v>
      </c>
      <c r="K101" s="60">
        <v>0</v>
      </c>
      <c r="L101" s="103">
        <v>197100</v>
      </c>
      <c r="M101" s="241">
        <v>197100</v>
      </c>
      <c r="N101" s="241">
        <v>0</v>
      </c>
      <c r="O101" s="60">
        <v>0</v>
      </c>
      <c r="P101" s="51">
        <v>103900</v>
      </c>
      <c r="Q101" s="47">
        <v>103900</v>
      </c>
      <c r="R101" s="339" t="s">
        <v>97</v>
      </c>
      <c r="S101" s="271">
        <v>30</v>
      </c>
      <c r="T101" s="280">
        <v>30</v>
      </c>
      <c r="U101" s="280">
        <v>30</v>
      </c>
      <c r="V101" s="25"/>
    </row>
    <row r="102" spans="1:22" ht="34.5" customHeight="1">
      <c r="A102" s="295"/>
      <c r="B102" s="298"/>
      <c r="C102" s="301"/>
      <c r="D102" s="343"/>
      <c r="E102" s="372"/>
      <c r="F102" s="310"/>
      <c r="G102" s="5" t="s">
        <v>13</v>
      </c>
      <c r="H102" s="45">
        <f>+H101</f>
        <v>131600</v>
      </c>
      <c r="I102" s="45">
        <f t="shared" ref="I102:Q102" si="28">+I101</f>
        <v>131600</v>
      </c>
      <c r="J102" s="45">
        <f t="shared" si="28"/>
        <v>0</v>
      </c>
      <c r="K102" s="45">
        <f t="shared" si="28"/>
        <v>0</v>
      </c>
      <c r="L102" s="45">
        <f t="shared" si="28"/>
        <v>197100</v>
      </c>
      <c r="M102" s="45">
        <f t="shared" si="28"/>
        <v>197100</v>
      </c>
      <c r="N102" s="45">
        <f t="shared" si="28"/>
        <v>0</v>
      </c>
      <c r="O102" s="45">
        <f t="shared" si="28"/>
        <v>0</v>
      </c>
      <c r="P102" s="45">
        <f t="shared" si="28"/>
        <v>103900</v>
      </c>
      <c r="Q102" s="45">
        <f t="shared" si="28"/>
        <v>103900</v>
      </c>
      <c r="R102" s="340"/>
      <c r="S102" s="286"/>
      <c r="T102" s="282"/>
      <c r="U102" s="282"/>
      <c r="V102" s="25"/>
    </row>
    <row r="103" spans="1:22" ht="13.5" customHeight="1">
      <c r="A103" s="293" t="s">
        <v>19</v>
      </c>
      <c r="B103" s="325" t="s">
        <v>20</v>
      </c>
      <c r="C103" s="299" t="s">
        <v>24</v>
      </c>
      <c r="D103" s="322" t="s">
        <v>88</v>
      </c>
      <c r="E103" s="284" t="s">
        <v>64</v>
      </c>
      <c r="F103" s="308" t="s">
        <v>26</v>
      </c>
      <c r="G103" s="6" t="s">
        <v>62</v>
      </c>
      <c r="H103" s="59">
        <v>5700</v>
      </c>
      <c r="I103" s="241">
        <v>5700</v>
      </c>
      <c r="J103" s="241">
        <v>0</v>
      </c>
      <c r="K103" s="60">
        <v>0</v>
      </c>
      <c r="L103" s="103">
        <v>5900</v>
      </c>
      <c r="M103" s="241">
        <v>5900</v>
      </c>
      <c r="N103" s="241">
        <v>0</v>
      </c>
      <c r="O103" s="60">
        <v>0</v>
      </c>
      <c r="P103" s="51">
        <v>5900</v>
      </c>
      <c r="Q103" s="47">
        <v>5900</v>
      </c>
      <c r="R103" s="341" t="s">
        <v>65</v>
      </c>
      <c r="S103" s="271">
        <v>1000</v>
      </c>
      <c r="T103" s="280">
        <v>100</v>
      </c>
      <c r="U103" s="280">
        <v>100</v>
      </c>
      <c r="V103" s="25"/>
    </row>
    <row r="104" spans="1:22" ht="33.75" customHeight="1">
      <c r="A104" s="295"/>
      <c r="B104" s="326"/>
      <c r="C104" s="301"/>
      <c r="D104" s="324"/>
      <c r="E104" s="284"/>
      <c r="F104" s="310"/>
      <c r="G104" s="5" t="s">
        <v>13</v>
      </c>
      <c r="H104" s="45">
        <v>5700</v>
      </c>
      <c r="I104" s="45">
        <v>5700</v>
      </c>
      <c r="J104" s="45">
        <f t="shared" ref="J104:Q104" si="29">+J103</f>
        <v>0</v>
      </c>
      <c r="K104" s="45">
        <f t="shared" si="29"/>
        <v>0</v>
      </c>
      <c r="L104" s="45">
        <f t="shared" si="29"/>
        <v>5900</v>
      </c>
      <c r="M104" s="45">
        <f t="shared" si="29"/>
        <v>5900</v>
      </c>
      <c r="N104" s="45">
        <f t="shared" si="29"/>
        <v>0</v>
      </c>
      <c r="O104" s="45">
        <f t="shared" si="29"/>
        <v>0</v>
      </c>
      <c r="P104" s="45">
        <f t="shared" si="29"/>
        <v>5900</v>
      </c>
      <c r="Q104" s="45">
        <f t="shared" si="29"/>
        <v>5900</v>
      </c>
      <c r="R104" s="341"/>
      <c r="S104" s="286"/>
      <c r="T104" s="282"/>
      <c r="U104" s="282"/>
      <c r="V104" s="25"/>
    </row>
    <row r="105" spans="1:22" ht="14.1" customHeight="1">
      <c r="A105" s="314" t="s">
        <v>19</v>
      </c>
      <c r="B105" s="311" t="s">
        <v>20</v>
      </c>
      <c r="C105" s="327" t="s">
        <v>25</v>
      </c>
      <c r="D105" s="344" t="s">
        <v>99</v>
      </c>
      <c r="E105" s="312" t="s">
        <v>69</v>
      </c>
      <c r="F105" s="313" t="s">
        <v>51</v>
      </c>
      <c r="G105" s="11" t="s">
        <v>68</v>
      </c>
      <c r="H105" s="63">
        <v>11000</v>
      </c>
      <c r="I105" s="40">
        <v>11000</v>
      </c>
      <c r="J105" s="40">
        <v>7300</v>
      </c>
      <c r="K105" s="64">
        <v>0</v>
      </c>
      <c r="L105" s="63">
        <v>3500</v>
      </c>
      <c r="M105" s="40">
        <v>3500</v>
      </c>
      <c r="N105" s="40"/>
      <c r="O105" s="64">
        <v>0</v>
      </c>
      <c r="P105" s="47"/>
      <c r="Q105" s="47"/>
      <c r="R105" s="339" t="s">
        <v>98</v>
      </c>
      <c r="S105" s="271">
        <v>32</v>
      </c>
      <c r="T105" s="280">
        <v>32</v>
      </c>
      <c r="U105" s="280">
        <v>32</v>
      </c>
      <c r="V105" s="25"/>
    </row>
    <row r="106" spans="1:22" ht="14.1" customHeight="1">
      <c r="A106" s="314"/>
      <c r="B106" s="311"/>
      <c r="C106" s="327"/>
      <c r="D106" s="344"/>
      <c r="E106" s="312"/>
      <c r="F106" s="313"/>
      <c r="G106" s="131" t="s">
        <v>18</v>
      </c>
      <c r="H106" s="132">
        <v>655600</v>
      </c>
      <c r="I106" s="133">
        <v>655600</v>
      </c>
      <c r="J106" s="133">
        <v>582800</v>
      </c>
      <c r="K106" s="85">
        <v>0</v>
      </c>
      <c r="L106" s="201">
        <v>635500</v>
      </c>
      <c r="M106" s="133">
        <v>635500</v>
      </c>
      <c r="N106" s="133">
        <v>588700</v>
      </c>
      <c r="O106" s="109">
        <v>4000</v>
      </c>
      <c r="P106" s="241">
        <v>688900</v>
      </c>
      <c r="Q106" s="241">
        <v>692900</v>
      </c>
      <c r="R106" s="359"/>
      <c r="S106" s="285"/>
      <c r="T106" s="281"/>
      <c r="U106" s="281"/>
      <c r="V106" s="25"/>
    </row>
    <row r="107" spans="1:22" ht="14.1" customHeight="1">
      <c r="A107" s="314"/>
      <c r="B107" s="311"/>
      <c r="C107" s="327"/>
      <c r="D107" s="344"/>
      <c r="E107" s="312"/>
      <c r="F107" s="313"/>
      <c r="G107" s="134" t="s">
        <v>76</v>
      </c>
      <c r="H107" s="135">
        <v>0</v>
      </c>
      <c r="I107" s="136">
        <v>0</v>
      </c>
      <c r="J107" s="136">
        <v>0</v>
      </c>
      <c r="K107" s="137">
        <v>0</v>
      </c>
      <c r="L107" s="135">
        <v>0</v>
      </c>
      <c r="M107" s="136">
        <v>0</v>
      </c>
      <c r="N107" s="136">
        <v>0</v>
      </c>
      <c r="O107" s="137">
        <v>0</v>
      </c>
      <c r="P107" s="43">
        <v>0</v>
      </c>
      <c r="Q107" s="44">
        <v>0</v>
      </c>
      <c r="R107" s="354"/>
      <c r="S107" s="285"/>
      <c r="T107" s="281"/>
      <c r="U107" s="281"/>
      <c r="V107" s="25"/>
    </row>
    <row r="108" spans="1:22" ht="14.1" customHeight="1">
      <c r="A108" s="314"/>
      <c r="B108" s="311"/>
      <c r="C108" s="327"/>
      <c r="D108" s="344"/>
      <c r="E108" s="312"/>
      <c r="F108" s="313"/>
      <c r="G108" s="127" t="s">
        <v>31</v>
      </c>
      <c r="H108" s="138">
        <v>500</v>
      </c>
      <c r="I108" s="139">
        <v>500</v>
      </c>
      <c r="J108" s="139">
        <v>0</v>
      </c>
      <c r="K108" s="140">
        <v>0</v>
      </c>
      <c r="L108" s="138">
        <v>1800</v>
      </c>
      <c r="M108" s="139">
        <v>1800</v>
      </c>
      <c r="N108" s="139">
        <v>0</v>
      </c>
      <c r="O108" s="140">
        <v>0</v>
      </c>
      <c r="P108" s="61">
        <v>1800</v>
      </c>
      <c r="Q108" s="62">
        <v>1800</v>
      </c>
      <c r="R108" s="354"/>
      <c r="S108" s="285"/>
      <c r="T108" s="281"/>
      <c r="U108" s="281"/>
      <c r="V108" s="25"/>
    </row>
    <row r="109" spans="1:22" ht="26.25" customHeight="1">
      <c r="A109" s="314"/>
      <c r="B109" s="311"/>
      <c r="C109" s="327"/>
      <c r="D109" s="344"/>
      <c r="E109" s="312"/>
      <c r="F109" s="313"/>
      <c r="G109" s="127" t="s">
        <v>17</v>
      </c>
      <c r="H109" s="138">
        <v>9200</v>
      </c>
      <c r="I109" s="139">
        <v>9200</v>
      </c>
      <c r="J109" s="139">
        <v>4400</v>
      </c>
      <c r="K109" s="141">
        <v>0</v>
      </c>
      <c r="L109" s="138">
        <v>4800</v>
      </c>
      <c r="M109" s="138">
        <v>4800</v>
      </c>
      <c r="N109" s="139">
        <v>0</v>
      </c>
      <c r="O109" s="244">
        <v>0</v>
      </c>
      <c r="P109" s="241">
        <v>7200</v>
      </c>
      <c r="Q109" s="61">
        <v>7200</v>
      </c>
      <c r="R109" s="354"/>
      <c r="S109" s="285"/>
      <c r="T109" s="281"/>
      <c r="U109" s="281"/>
      <c r="V109" s="25"/>
    </row>
    <row r="110" spans="1:22" ht="14.1" customHeight="1" thickBot="1">
      <c r="A110" s="314"/>
      <c r="B110" s="311"/>
      <c r="C110" s="327"/>
      <c r="D110" s="344"/>
      <c r="E110" s="312"/>
      <c r="F110" s="313"/>
      <c r="G110" s="144" t="s">
        <v>13</v>
      </c>
      <c r="H110" s="104">
        <f>SUM(H105:H109)</f>
        <v>676300</v>
      </c>
      <c r="I110" s="104">
        <f t="shared" ref="I110:Q110" si="30">SUM(I105:I109)</f>
        <v>676300</v>
      </c>
      <c r="J110" s="104">
        <f>SUM(J105:J109)</f>
        <v>594500</v>
      </c>
      <c r="K110" s="104">
        <f t="shared" si="30"/>
        <v>0</v>
      </c>
      <c r="L110" s="104">
        <f t="shared" si="30"/>
        <v>645600</v>
      </c>
      <c r="M110" s="104">
        <f t="shared" si="30"/>
        <v>645600</v>
      </c>
      <c r="N110" s="104">
        <f t="shared" si="30"/>
        <v>588700</v>
      </c>
      <c r="O110" s="104">
        <f t="shared" si="30"/>
        <v>4000</v>
      </c>
      <c r="P110" s="104">
        <f t="shared" si="30"/>
        <v>697900</v>
      </c>
      <c r="Q110" s="104">
        <f t="shared" si="30"/>
        <v>701900</v>
      </c>
      <c r="R110" s="340"/>
      <c r="S110" s="286"/>
      <c r="T110" s="282"/>
      <c r="U110" s="282"/>
      <c r="V110" s="25"/>
    </row>
    <row r="111" spans="1:22" s="88" customFormat="1" ht="17.25" customHeight="1" thickBot="1">
      <c r="A111" s="293" t="s">
        <v>19</v>
      </c>
      <c r="B111" s="384" t="s">
        <v>20</v>
      </c>
      <c r="C111" s="385" t="s">
        <v>28</v>
      </c>
      <c r="D111" s="541" t="s">
        <v>127</v>
      </c>
      <c r="E111" s="543" t="s">
        <v>128</v>
      </c>
      <c r="F111" s="545">
        <v>9</v>
      </c>
      <c r="G111" s="145" t="s">
        <v>62</v>
      </c>
      <c r="H111" s="146">
        <v>0</v>
      </c>
      <c r="I111" s="147">
        <v>0</v>
      </c>
      <c r="J111" s="148">
        <v>0</v>
      </c>
      <c r="K111" s="149"/>
      <c r="L111" s="202">
        <v>143000</v>
      </c>
      <c r="M111" s="203">
        <v>143000</v>
      </c>
      <c r="N111" s="203">
        <v>70000</v>
      </c>
      <c r="O111" s="149"/>
      <c r="P111" s="150">
        <v>140000</v>
      </c>
      <c r="Q111" s="150">
        <v>150000</v>
      </c>
      <c r="R111" s="547" t="s">
        <v>129</v>
      </c>
      <c r="S111" s="221"/>
      <c r="T111" s="221">
        <v>39</v>
      </c>
      <c r="U111" s="221">
        <v>41</v>
      </c>
      <c r="V111" s="87"/>
    </row>
    <row r="112" spans="1:22" s="88" customFormat="1" ht="28.5" customHeight="1" thickBot="1">
      <c r="A112" s="295"/>
      <c r="B112" s="509"/>
      <c r="C112" s="507"/>
      <c r="D112" s="542"/>
      <c r="E112" s="544"/>
      <c r="F112" s="546"/>
      <c r="G112" s="151" t="s">
        <v>13</v>
      </c>
      <c r="H112" s="86">
        <v>0</v>
      </c>
      <c r="I112" s="152">
        <v>0</v>
      </c>
      <c r="J112" s="110">
        <v>0</v>
      </c>
      <c r="K112" s="111"/>
      <c r="L112" s="215">
        <v>143000</v>
      </c>
      <c r="M112" s="216">
        <v>143000</v>
      </c>
      <c r="N112" s="217">
        <v>70000</v>
      </c>
      <c r="O112" s="111"/>
      <c r="P112" s="112">
        <v>140000</v>
      </c>
      <c r="Q112" s="112">
        <v>150000</v>
      </c>
      <c r="R112" s="548"/>
      <c r="S112" s="258"/>
      <c r="T112" s="258"/>
      <c r="U112" s="258"/>
      <c r="V112" s="87"/>
    </row>
    <row r="113" spans="1:24" ht="13.5" customHeight="1">
      <c r="A113" s="294" t="s">
        <v>19</v>
      </c>
      <c r="B113" s="475" t="s">
        <v>20</v>
      </c>
      <c r="C113" s="300" t="s">
        <v>26</v>
      </c>
      <c r="D113" s="322" t="s">
        <v>82</v>
      </c>
      <c r="E113" s="371" t="s">
        <v>34</v>
      </c>
      <c r="F113" s="309" t="s">
        <v>51</v>
      </c>
      <c r="G113" s="10" t="s">
        <v>160</v>
      </c>
      <c r="H113" s="41">
        <v>173907</v>
      </c>
      <c r="I113" s="245">
        <v>173907</v>
      </c>
      <c r="J113" s="245">
        <v>0</v>
      </c>
      <c r="K113" s="42">
        <v>0</v>
      </c>
      <c r="L113" s="197">
        <v>230000</v>
      </c>
      <c r="M113" s="245">
        <v>230000</v>
      </c>
      <c r="N113" s="245">
        <v>0</v>
      </c>
      <c r="O113" s="42">
        <v>0</v>
      </c>
      <c r="P113" s="43">
        <v>233988</v>
      </c>
      <c r="Q113" s="44">
        <v>233988</v>
      </c>
      <c r="R113" s="339" t="s">
        <v>100</v>
      </c>
      <c r="S113" s="271">
        <v>450</v>
      </c>
      <c r="T113" s="280">
        <v>500</v>
      </c>
      <c r="U113" s="280">
        <v>550</v>
      </c>
      <c r="V113" s="25"/>
    </row>
    <row r="114" spans="1:24" ht="13.5" customHeight="1">
      <c r="A114" s="294"/>
      <c r="B114" s="475"/>
      <c r="C114" s="300"/>
      <c r="D114" s="323"/>
      <c r="E114" s="371"/>
      <c r="F114" s="309"/>
      <c r="G114" s="5" t="s">
        <v>17</v>
      </c>
      <c r="H114" s="45">
        <v>61757</v>
      </c>
      <c r="I114" s="45">
        <v>61757</v>
      </c>
      <c r="J114" s="45">
        <f t="shared" ref="J114:P115" si="31">+J112</f>
        <v>0</v>
      </c>
      <c r="K114" s="45">
        <f t="shared" si="31"/>
        <v>0</v>
      </c>
      <c r="L114" s="45">
        <v>0</v>
      </c>
      <c r="M114" s="45">
        <v>0</v>
      </c>
      <c r="N114" s="45">
        <v>0</v>
      </c>
      <c r="O114" s="45">
        <f t="shared" si="31"/>
        <v>0</v>
      </c>
      <c r="P114" s="45"/>
      <c r="Q114" s="45"/>
      <c r="R114" s="354"/>
      <c r="S114" s="285"/>
      <c r="T114" s="281"/>
      <c r="U114" s="281"/>
      <c r="V114" s="25"/>
    </row>
    <row r="115" spans="1:24" ht="26.25" customHeight="1">
      <c r="A115" s="295"/>
      <c r="B115" s="326"/>
      <c r="C115" s="301"/>
      <c r="D115" s="324"/>
      <c r="E115" s="372"/>
      <c r="F115" s="310"/>
      <c r="G115" s="5" t="s">
        <v>13</v>
      </c>
      <c r="H115" s="45">
        <f>+H113+H114</f>
        <v>235664</v>
      </c>
      <c r="I115" s="45">
        <f>+I113+I114</f>
        <v>235664</v>
      </c>
      <c r="J115" s="45">
        <f>+J113+J114</f>
        <v>0</v>
      </c>
      <c r="K115" s="45">
        <f t="shared" si="31"/>
        <v>0</v>
      </c>
      <c r="L115" s="45">
        <f>+L113+L114</f>
        <v>230000</v>
      </c>
      <c r="M115" s="45">
        <f>+M113+M114</f>
        <v>230000</v>
      </c>
      <c r="N115" s="45">
        <f t="shared" si="31"/>
        <v>0</v>
      </c>
      <c r="O115" s="45">
        <f t="shared" si="31"/>
        <v>0</v>
      </c>
      <c r="P115" s="45">
        <f t="shared" si="31"/>
        <v>233988</v>
      </c>
      <c r="Q115" s="45">
        <f>+Q113</f>
        <v>233988</v>
      </c>
      <c r="R115" s="340"/>
      <c r="S115" s="286"/>
      <c r="T115" s="282"/>
      <c r="U115" s="282"/>
      <c r="V115" s="25"/>
    </row>
    <row r="116" spans="1:24" ht="35.25" customHeight="1">
      <c r="A116" s="293" t="s">
        <v>19</v>
      </c>
      <c r="B116" s="384" t="s">
        <v>20</v>
      </c>
      <c r="C116" s="385" t="s">
        <v>66</v>
      </c>
      <c r="D116" s="322" t="s">
        <v>132</v>
      </c>
      <c r="E116" s="370" t="s">
        <v>131</v>
      </c>
      <c r="F116" s="550" t="s">
        <v>50</v>
      </c>
      <c r="G116" s="14" t="s">
        <v>18</v>
      </c>
      <c r="H116" s="89">
        <v>1715</v>
      </c>
      <c r="I116" s="90">
        <v>1715</v>
      </c>
      <c r="J116" s="90">
        <v>0</v>
      </c>
      <c r="K116" s="90">
        <f>+K113+K114</f>
        <v>0</v>
      </c>
      <c r="L116" s="90">
        <v>31000</v>
      </c>
      <c r="M116" s="90">
        <v>31000</v>
      </c>
      <c r="N116" s="90"/>
      <c r="O116" s="90"/>
      <c r="P116" s="90">
        <v>100000</v>
      </c>
      <c r="Q116" s="90">
        <v>100000</v>
      </c>
      <c r="R116" s="352" t="s">
        <v>109</v>
      </c>
      <c r="S116" s="271">
        <v>25</v>
      </c>
      <c r="T116" s="280">
        <v>25</v>
      </c>
      <c r="U116" s="280">
        <v>25</v>
      </c>
      <c r="V116" s="25"/>
    </row>
    <row r="117" spans="1:24" ht="18" customHeight="1">
      <c r="A117" s="295"/>
      <c r="B117" s="509"/>
      <c r="C117" s="507"/>
      <c r="D117" s="324"/>
      <c r="E117" s="372"/>
      <c r="F117" s="551"/>
      <c r="G117" s="14" t="s">
        <v>13</v>
      </c>
      <c r="H117" s="91">
        <v>1715</v>
      </c>
      <c r="I117" s="92">
        <v>1715</v>
      </c>
      <c r="J117" s="92">
        <v>0</v>
      </c>
      <c r="K117" s="92">
        <v>0</v>
      </c>
      <c r="L117" s="92">
        <v>31000</v>
      </c>
      <c r="M117" s="92">
        <v>31000</v>
      </c>
      <c r="N117" s="92">
        <f t="shared" ref="N117:Q117" si="32">+N116</f>
        <v>0</v>
      </c>
      <c r="O117" s="92">
        <f t="shared" si="32"/>
        <v>0</v>
      </c>
      <c r="P117" s="92">
        <v>100000</v>
      </c>
      <c r="Q117" s="92">
        <f t="shared" si="32"/>
        <v>100000</v>
      </c>
      <c r="R117" s="353"/>
      <c r="S117" s="286"/>
      <c r="T117" s="282"/>
      <c r="U117" s="282"/>
      <c r="V117" s="25"/>
    </row>
    <row r="118" spans="1:24" ht="24" customHeight="1">
      <c r="A118" s="515" t="s">
        <v>19</v>
      </c>
      <c r="B118" s="517" t="s">
        <v>20</v>
      </c>
      <c r="C118" s="519" t="s">
        <v>67</v>
      </c>
      <c r="D118" s="521" t="s">
        <v>136</v>
      </c>
      <c r="E118" s="290"/>
      <c r="F118" s="345">
        <v>8</v>
      </c>
      <c r="G118" s="153" t="s">
        <v>137</v>
      </c>
      <c r="H118" s="154">
        <v>0</v>
      </c>
      <c r="I118" s="155">
        <v>0</v>
      </c>
      <c r="J118" s="155">
        <v>0</v>
      </c>
      <c r="K118" s="156">
        <v>0</v>
      </c>
      <c r="L118" s="259">
        <v>18700</v>
      </c>
      <c r="M118" s="259">
        <v>18700</v>
      </c>
      <c r="N118" s="204">
        <v>18400</v>
      </c>
      <c r="O118" s="156">
        <v>0</v>
      </c>
      <c r="P118" s="157">
        <v>18000</v>
      </c>
      <c r="Q118" s="156">
        <v>18000</v>
      </c>
      <c r="R118" s="433" t="s">
        <v>138</v>
      </c>
      <c r="S118" s="158">
        <v>100</v>
      </c>
      <c r="T118" s="158">
        <v>100</v>
      </c>
      <c r="U118" s="158">
        <v>0</v>
      </c>
      <c r="V118" s="559"/>
      <c r="W118" s="560"/>
      <c r="X118" s="560"/>
    </row>
    <row r="119" spans="1:24" ht="39" customHeight="1" thickBot="1">
      <c r="A119" s="516"/>
      <c r="B119" s="518"/>
      <c r="C119" s="520"/>
      <c r="D119" s="522"/>
      <c r="E119" s="291"/>
      <c r="F119" s="346"/>
      <c r="G119" s="159" t="s">
        <v>13</v>
      </c>
      <c r="H119" s="160">
        <v>0</v>
      </c>
      <c r="I119" s="161">
        <v>0</v>
      </c>
      <c r="J119" s="161">
        <v>0</v>
      </c>
      <c r="K119" s="162">
        <v>0</v>
      </c>
      <c r="L119" s="160">
        <v>18700</v>
      </c>
      <c r="M119" s="160">
        <v>18700</v>
      </c>
      <c r="N119" s="160">
        <f t="shared" ref="N119" si="33">N118</f>
        <v>18400</v>
      </c>
      <c r="O119" s="162">
        <v>0</v>
      </c>
      <c r="P119" s="163">
        <v>18000</v>
      </c>
      <c r="Q119" s="162">
        <f t="shared" ref="Q119" si="34">SUM(Q118)</f>
        <v>18000</v>
      </c>
      <c r="R119" s="433"/>
      <c r="S119" s="164"/>
      <c r="T119" s="164"/>
      <c r="U119" s="164"/>
      <c r="V119" s="25"/>
    </row>
    <row r="120" spans="1:24" s="58" customFormat="1" ht="15.75" customHeight="1" thickBot="1">
      <c r="A120" s="1" t="s">
        <v>19</v>
      </c>
      <c r="B120" s="93" t="s">
        <v>20</v>
      </c>
      <c r="C120" s="404" t="s">
        <v>14</v>
      </c>
      <c r="D120" s="552"/>
      <c r="E120" s="552"/>
      <c r="F120" s="552"/>
      <c r="G120" s="553"/>
      <c r="H120" s="94">
        <f t="shared" ref="H120:Q120" si="35">H117+H115+H110+H104+H102+H100+H95+H91+H75+H73</f>
        <v>3642630</v>
      </c>
      <c r="I120" s="68">
        <f t="shared" si="35"/>
        <v>3605630</v>
      </c>
      <c r="J120" s="68">
        <f t="shared" si="35"/>
        <v>2221800</v>
      </c>
      <c r="K120" s="68">
        <f t="shared" si="35"/>
        <v>106000</v>
      </c>
      <c r="L120" s="68">
        <f t="shared" si="35"/>
        <v>3672200</v>
      </c>
      <c r="M120" s="68">
        <f t="shared" si="35"/>
        <v>3640700</v>
      </c>
      <c r="N120" s="68">
        <f t="shared" si="35"/>
        <v>2598300</v>
      </c>
      <c r="O120" s="68">
        <f t="shared" si="35"/>
        <v>23000</v>
      </c>
      <c r="P120" s="68">
        <f t="shared" si="35"/>
        <v>3794490</v>
      </c>
      <c r="Q120" s="68">
        <f t="shared" si="35"/>
        <v>3905371</v>
      </c>
      <c r="R120" s="95" t="s">
        <v>30</v>
      </c>
      <c r="S120" s="71" t="s">
        <v>30</v>
      </c>
      <c r="T120" s="69" t="s">
        <v>30</v>
      </c>
      <c r="U120" s="72" t="s">
        <v>30</v>
      </c>
      <c r="V120" s="57"/>
    </row>
    <row r="121" spans="1:24" s="58" customFormat="1" ht="15.75" customHeight="1" thickBot="1">
      <c r="A121" s="1" t="s">
        <v>19</v>
      </c>
      <c r="B121" s="93" t="s">
        <v>21</v>
      </c>
      <c r="C121" s="539" t="s">
        <v>48</v>
      </c>
      <c r="D121" s="540"/>
      <c r="E121" s="540"/>
      <c r="F121" s="540"/>
      <c r="G121" s="540"/>
      <c r="H121" s="540"/>
      <c r="I121" s="540"/>
      <c r="J121" s="540"/>
      <c r="K121" s="260"/>
      <c r="L121" s="260"/>
      <c r="M121" s="260"/>
      <c r="N121" s="260"/>
      <c r="O121" s="260"/>
      <c r="P121" s="261"/>
      <c r="Q121" s="261"/>
      <c r="R121" s="261"/>
      <c r="S121" s="261"/>
      <c r="T121" s="261"/>
      <c r="U121" s="262"/>
      <c r="V121" s="57"/>
    </row>
    <row r="122" spans="1:24" ht="29.25" customHeight="1">
      <c r="A122" s="314" t="s">
        <v>19</v>
      </c>
      <c r="B122" s="315" t="s">
        <v>21</v>
      </c>
      <c r="C122" s="316" t="s">
        <v>20</v>
      </c>
      <c r="D122" s="538" t="s">
        <v>122</v>
      </c>
      <c r="E122" s="312" t="s">
        <v>73</v>
      </c>
      <c r="F122" s="313" t="s">
        <v>26</v>
      </c>
      <c r="G122" s="35" t="s">
        <v>40</v>
      </c>
      <c r="H122" s="84">
        <v>31039</v>
      </c>
      <c r="I122" s="241">
        <v>31039</v>
      </c>
      <c r="J122" s="244">
        <v>0</v>
      </c>
      <c r="K122" s="96">
        <v>0</v>
      </c>
      <c r="L122" s="84">
        <v>45000</v>
      </c>
      <c r="M122" s="241">
        <v>45000</v>
      </c>
      <c r="N122" s="244">
        <v>0</v>
      </c>
      <c r="O122" s="96">
        <v>0</v>
      </c>
      <c r="P122" s="48">
        <v>46000</v>
      </c>
      <c r="Q122" s="48">
        <v>46000</v>
      </c>
      <c r="R122" s="360" t="s">
        <v>124</v>
      </c>
      <c r="S122" s="487">
        <v>46</v>
      </c>
      <c r="T122" s="487">
        <v>46</v>
      </c>
      <c r="U122" s="366">
        <v>50</v>
      </c>
      <c r="V122" s="25"/>
    </row>
    <row r="123" spans="1:24" ht="16.5" customHeight="1">
      <c r="A123" s="314"/>
      <c r="B123" s="315"/>
      <c r="C123" s="316"/>
      <c r="D123" s="538"/>
      <c r="E123" s="312"/>
      <c r="F123" s="313"/>
      <c r="G123" s="35" t="s">
        <v>76</v>
      </c>
      <c r="H123" s="84">
        <v>0</v>
      </c>
      <c r="I123" s="241">
        <v>0</v>
      </c>
      <c r="J123" s="244">
        <v>0</v>
      </c>
      <c r="K123" s="37">
        <v>0</v>
      </c>
      <c r="L123" s="84">
        <v>0</v>
      </c>
      <c r="M123" s="241">
        <v>0</v>
      </c>
      <c r="N123" s="244">
        <v>0</v>
      </c>
      <c r="O123" s="37">
        <v>0</v>
      </c>
      <c r="P123" s="47">
        <v>0</v>
      </c>
      <c r="Q123" s="47">
        <v>0</v>
      </c>
      <c r="R123" s="360"/>
      <c r="S123" s="488"/>
      <c r="T123" s="488"/>
      <c r="U123" s="281"/>
      <c r="V123" s="25"/>
    </row>
    <row r="124" spans="1:24" ht="16.5" customHeight="1">
      <c r="A124" s="314"/>
      <c r="B124" s="315"/>
      <c r="C124" s="316"/>
      <c r="D124" s="538"/>
      <c r="E124" s="312"/>
      <c r="F124" s="313"/>
      <c r="G124" s="4" t="s">
        <v>13</v>
      </c>
      <c r="H124" s="34">
        <f>+H122+H123</f>
        <v>31039</v>
      </c>
      <c r="I124" s="34">
        <f t="shared" ref="I124:Q124" si="36">+I122+I123</f>
        <v>31039</v>
      </c>
      <c r="J124" s="34">
        <f t="shared" si="36"/>
        <v>0</v>
      </c>
      <c r="K124" s="34">
        <f t="shared" si="36"/>
        <v>0</v>
      </c>
      <c r="L124" s="34">
        <f t="shared" si="36"/>
        <v>45000</v>
      </c>
      <c r="M124" s="34">
        <f t="shared" si="36"/>
        <v>45000</v>
      </c>
      <c r="N124" s="34">
        <f t="shared" si="36"/>
        <v>0</v>
      </c>
      <c r="O124" s="34">
        <f t="shared" si="36"/>
        <v>0</v>
      </c>
      <c r="P124" s="34">
        <f t="shared" si="36"/>
        <v>46000</v>
      </c>
      <c r="Q124" s="34">
        <f t="shared" si="36"/>
        <v>46000</v>
      </c>
      <c r="R124" s="360"/>
      <c r="S124" s="549"/>
      <c r="T124" s="549"/>
      <c r="U124" s="282"/>
      <c r="V124" s="25"/>
    </row>
    <row r="125" spans="1:24" ht="18.75" customHeight="1">
      <c r="A125" s="293" t="s">
        <v>19</v>
      </c>
      <c r="B125" s="384" t="s">
        <v>21</v>
      </c>
      <c r="C125" s="554" t="s">
        <v>23</v>
      </c>
      <c r="D125" s="535" t="s">
        <v>89</v>
      </c>
      <c r="E125" s="305" t="s">
        <v>33</v>
      </c>
      <c r="F125" s="308" t="s">
        <v>26</v>
      </c>
      <c r="G125" s="7" t="s">
        <v>18</v>
      </c>
      <c r="H125" s="84">
        <v>44600</v>
      </c>
      <c r="I125" s="241">
        <v>44600</v>
      </c>
      <c r="J125" s="241">
        <v>0</v>
      </c>
      <c r="K125" s="67">
        <v>0</v>
      </c>
      <c r="L125" s="84">
        <v>35000</v>
      </c>
      <c r="M125" s="241">
        <v>35000</v>
      </c>
      <c r="N125" s="241">
        <v>0</v>
      </c>
      <c r="O125" s="67">
        <v>0</v>
      </c>
      <c r="P125" s="48">
        <v>39500</v>
      </c>
      <c r="Q125" s="48">
        <v>38000</v>
      </c>
      <c r="R125" s="361" t="s">
        <v>75</v>
      </c>
      <c r="S125" s="280">
        <v>6</v>
      </c>
      <c r="T125" s="280">
        <v>7</v>
      </c>
      <c r="U125" s="280">
        <v>7</v>
      </c>
      <c r="V125" s="25"/>
    </row>
    <row r="126" spans="1:24" ht="14.25" customHeight="1">
      <c r="A126" s="294"/>
      <c r="B126" s="510"/>
      <c r="C126" s="555"/>
      <c r="D126" s="536"/>
      <c r="E126" s="306"/>
      <c r="F126" s="309"/>
      <c r="G126" s="7" t="s">
        <v>76</v>
      </c>
      <c r="H126" s="84">
        <v>0</v>
      </c>
      <c r="I126" s="241">
        <v>0</v>
      </c>
      <c r="J126" s="241">
        <v>0</v>
      </c>
      <c r="K126" s="51">
        <v>0</v>
      </c>
      <c r="L126" s="84">
        <v>0</v>
      </c>
      <c r="M126" s="241">
        <v>0</v>
      </c>
      <c r="N126" s="241">
        <v>0</v>
      </c>
      <c r="O126" s="51">
        <v>0</v>
      </c>
      <c r="P126" s="47">
        <v>0</v>
      </c>
      <c r="Q126" s="47">
        <v>0</v>
      </c>
      <c r="R126" s="492"/>
      <c r="S126" s="281"/>
      <c r="T126" s="281"/>
      <c r="U126" s="281"/>
      <c r="V126" s="25"/>
    </row>
    <row r="127" spans="1:24" ht="14.25" customHeight="1">
      <c r="A127" s="295"/>
      <c r="B127" s="509"/>
      <c r="C127" s="556"/>
      <c r="D127" s="537"/>
      <c r="E127" s="307"/>
      <c r="F127" s="310"/>
      <c r="G127" s="4" t="s">
        <v>13</v>
      </c>
      <c r="H127" s="34">
        <f>+H125+H126</f>
        <v>44600</v>
      </c>
      <c r="I127" s="34">
        <f t="shared" ref="I127:Q127" si="37">+I125+I126</f>
        <v>44600</v>
      </c>
      <c r="J127" s="34">
        <f t="shared" si="37"/>
        <v>0</v>
      </c>
      <c r="K127" s="34">
        <f t="shared" si="37"/>
        <v>0</v>
      </c>
      <c r="L127" s="34">
        <f t="shared" si="37"/>
        <v>35000</v>
      </c>
      <c r="M127" s="34">
        <f t="shared" si="37"/>
        <v>35000</v>
      </c>
      <c r="N127" s="34">
        <f t="shared" si="37"/>
        <v>0</v>
      </c>
      <c r="O127" s="34">
        <f t="shared" si="37"/>
        <v>0</v>
      </c>
      <c r="P127" s="34">
        <f t="shared" si="37"/>
        <v>39500</v>
      </c>
      <c r="Q127" s="34">
        <f t="shared" si="37"/>
        <v>38000</v>
      </c>
      <c r="R127" s="415"/>
      <c r="S127" s="282"/>
      <c r="T127" s="282"/>
      <c r="U127" s="282"/>
      <c r="V127" s="25"/>
    </row>
    <row r="128" spans="1:24" ht="18" customHeight="1">
      <c r="A128" s="314" t="s">
        <v>19</v>
      </c>
      <c r="B128" s="315" t="s">
        <v>21</v>
      </c>
      <c r="C128" s="316" t="s">
        <v>21</v>
      </c>
      <c r="D128" s="538" t="s">
        <v>151</v>
      </c>
      <c r="E128" s="312" t="s">
        <v>74</v>
      </c>
      <c r="F128" s="313" t="s">
        <v>26</v>
      </c>
      <c r="G128" s="7" t="s">
        <v>18</v>
      </c>
      <c r="H128" s="84">
        <v>23657</v>
      </c>
      <c r="I128" s="241">
        <v>23657</v>
      </c>
      <c r="J128" s="233">
        <v>0</v>
      </c>
      <c r="K128" s="173">
        <v>0</v>
      </c>
      <c r="L128" s="199">
        <v>33200</v>
      </c>
      <c r="M128" s="241">
        <v>33200</v>
      </c>
      <c r="N128" s="233">
        <v>0</v>
      </c>
      <c r="O128" s="173">
        <v>0</v>
      </c>
      <c r="P128" s="48">
        <v>33000</v>
      </c>
      <c r="Q128" s="48">
        <v>33000</v>
      </c>
      <c r="R128" s="360" t="s">
        <v>56</v>
      </c>
      <c r="S128" s="275">
        <v>11</v>
      </c>
      <c r="T128" s="275">
        <v>11</v>
      </c>
      <c r="U128" s="275">
        <v>13</v>
      </c>
      <c r="V128" s="25"/>
    </row>
    <row r="129" spans="1:22" ht="21" customHeight="1">
      <c r="A129" s="293"/>
      <c r="B129" s="384"/>
      <c r="C129" s="385"/>
      <c r="D129" s="527"/>
      <c r="E129" s="305"/>
      <c r="F129" s="308"/>
      <c r="G129" s="236" t="s">
        <v>17</v>
      </c>
      <c r="H129" s="97">
        <v>35661</v>
      </c>
      <c r="I129" s="242">
        <v>35661</v>
      </c>
      <c r="J129" s="98">
        <v>0</v>
      </c>
      <c r="K129" s="99">
        <v>0</v>
      </c>
      <c r="L129" s="97">
        <v>53700</v>
      </c>
      <c r="M129" s="242">
        <v>53700</v>
      </c>
      <c r="N129" s="98">
        <v>0</v>
      </c>
      <c r="O129" s="99">
        <v>0</v>
      </c>
      <c r="P129" s="62">
        <v>85000</v>
      </c>
      <c r="Q129" s="62">
        <v>85000</v>
      </c>
      <c r="R129" s="361"/>
      <c r="S129" s="279"/>
      <c r="T129" s="279"/>
      <c r="U129" s="279"/>
      <c r="V129" s="25"/>
    </row>
    <row r="130" spans="1:22" ht="24" customHeight="1">
      <c r="A130" s="314"/>
      <c r="B130" s="315"/>
      <c r="C130" s="316"/>
      <c r="D130" s="538"/>
      <c r="E130" s="312"/>
      <c r="F130" s="313"/>
      <c r="G130" s="4" t="s">
        <v>13</v>
      </c>
      <c r="H130" s="34">
        <f>+H128+H129</f>
        <v>59318</v>
      </c>
      <c r="I130" s="34">
        <f t="shared" ref="I130:Q130" si="38">+I128+I129</f>
        <v>59318</v>
      </c>
      <c r="J130" s="34">
        <f t="shared" si="38"/>
        <v>0</v>
      </c>
      <c r="K130" s="34">
        <f t="shared" si="38"/>
        <v>0</v>
      </c>
      <c r="L130" s="34">
        <f t="shared" si="38"/>
        <v>86900</v>
      </c>
      <c r="M130" s="34">
        <f t="shared" si="38"/>
        <v>86900</v>
      </c>
      <c r="N130" s="34">
        <f t="shared" si="38"/>
        <v>0</v>
      </c>
      <c r="O130" s="34">
        <f t="shared" si="38"/>
        <v>0</v>
      </c>
      <c r="P130" s="34">
        <f t="shared" si="38"/>
        <v>118000</v>
      </c>
      <c r="Q130" s="34">
        <f t="shared" si="38"/>
        <v>118000</v>
      </c>
      <c r="R130" s="360"/>
      <c r="S130" s="276"/>
      <c r="T130" s="276"/>
      <c r="U130" s="276"/>
      <c r="V130" s="25"/>
    </row>
    <row r="131" spans="1:22" ht="18" customHeight="1">
      <c r="A131" s="314" t="s">
        <v>19</v>
      </c>
      <c r="B131" s="315" t="s">
        <v>21</v>
      </c>
      <c r="C131" s="316" t="s">
        <v>22</v>
      </c>
      <c r="D131" s="538" t="s">
        <v>152</v>
      </c>
      <c r="E131" s="312" t="s">
        <v>74</v>
      </c>
      <c r="F131" s="313" t="s">
        <v>26</v>
      </c>
      <c r="G131" s="7" t="s">
        <v>18</v>
      </c>
      <c r="H131" s="84">
        <v>8760</v>
      </c>
      <c r="I131" s="241">
        <v>8760</v>
      </c>
      <c r="J131" s="233">
        <v>0</v>
      </c>
      <c r="K131" s="173">
        <v>0</v>
      </c>
      <c r="L131" s="199">
        <v>8900</v>
      </c>
      <c r="M131" s="241">
        <v>8900</v>
      </c>
      <c r="N131" s="233">
        <v>0</v>
      </c>
      <c r="O131" s="173">
        <v>0</v>
      </c>
      <c r="P131" s="48">
        <v>9000</v>
      </c>
      <c r="Q131" s="48">
        <v>9500</v>
      </c>
      <c r="R131" s="360" t="s">
        <v>153</v>
      </c>
      <c r="S131" s="275">
        <v>160</v>
      </c>
      <c r="T131" s="275">
        <v>180</v>
      </c>
      <c r="U131" s="275">
        <v>200</v>
      </c>
      <c r="V131" s="25"/>
    </row>
    <row r="132" spans="1:22" ht="21" customHeight="1">
      <c r="A132" s="293"/>
      <c r="B132" s="384"/>
      <c r="C132" s="385"/>
      <c r="D132" s="527"/>
      <c r="E132" s="305"/>
      <c r="F132" s="308"/>
      <c r="G132" s="236" t="s">
        <v>17</v>
      </c>
      <c r="H132" s="97">
        <v>43800</v>
      </c>
      <c r="I132" s="242">
        <v>43800</v>
      </c>
      <c r="J132" s="98">
        <v>0</v>
      </c>
      <c r="K132" s="99">
        <v>0</v>
      </c>
      <c r="L132" s="97">
        <v>44500</v>
      </c>
      <c r="M132" s="242">
        <v>44500</v>
      </c>
      <c r="N132" s="98">
        <v>0</v>
      </c>
      <c r="O132" s="99">
        <v>0</v>
      </c>
      <c r="P132" s="62">
        <v>45000</v>
      </c>
      <c r="Q132" s="62">
        <v>47000</v>
      </c>
      <c r="R132" s="361"/>
      <c r="S132" s="279"/>
      <c r="T132" s="279"/>
      <c r="U132" s="279"/>
      <c r="V132" s="25"/>
    </row>
    <row r="133" spans="1:22" ht="24" customHeight="1">
      <c r="A133" s="314"/>
      <c r="B133" s="315"/>
      <c r="C133" s="316"/>
      <c r="D133" s="538"/>
      <c r="E133" s="312"/>
      <c r="F133" s="313"/>
      <c r="G133" s="4" t="s">
        <v>13</v>
      </c>
      <c r="H133" s="34">
        <f>+H131+H132</f>
        <v>52560</v>
      </c>
      <c r="I133" s="34">
        <f t="shared" ref="I133:Q133" si="39">+I131+I132</f>
        <v>52560</v>
      </c>
      <c r="J133" s="34">
        <f t="shared" si="39"/>
        <v>0</v>
      </c>
      <c r="K133" s="34">
        <f t="shared" si="39"/>
        <v>0</v>
      </c>
      <c r="L133" s="34">
        <f t="shared" si="39"/>
        <v>53400</v>
      </c>
      <c r="M133" s="34">
        <f t="shared" si="39"/>
        <v>53400</v>
      </c>
      <c r="N133" s="34">
        <f t="shared" si="39"/>
        <v>0</v>
      </c>
      <c r="O133" s="34">
        <f t="shared" si="39"/>
        <v>0</v>
      </c>
      <c r="P133" s="34">
        <f t="shared" si="39"/>
        <v>54000</v>
      </c>
      <c r="Q133" s="34">
        <f t="shared" si="39"/>
        <v>56500</v>
      </c>
      <c r="R133" s="360"/>
      <c r="S133" s="276"/>
      <c r="T133" s="276"/>
      <c r="U133" s="276"/>
      <c r="V133" s="25"/>
    </row>
    <row r="134" spans="1:22" ht="12.75" customHeight="1">
      <c r="A134" s="319" t="s">
        <v>19</v>
      </c>
      <c r="B134" s="384" t="s">
        <v>21</v>
      </c>
      <c r="C134" s="385" t="s">
        <v>24</v>
      </c>
      <c r="D134" s="527" t="s">
        <v>166</v>
      </c>
      <c r="E134" s="305" t="s">
        <v>32</v>
      </c>
      <c r="F134" s="308" t="s">
        <v>26</v>
      </c>
      <c r="G134" s="218" t="s">
        <v>18</v>
      </c>
      <c r="H134" s="100">
        <v>15000</v>
      </c>
      <c r="I134" s="101">
        <v>15000</v>
      </c>
      <c r="J134" s="101"/>
      <c r="K134" s="102"/>
      <c r="L134" s="100">
        <v>18500</v>
      </c>
      <c r="M134" s="101">
        <v>18500</v>
      </c>
      <c r="N134" s="101"/>
      <c r="O134" s="102"/>
      <c r="P134" s="103">
        <v>20000</v>
      </c>
      <c r="Q134" s="103">
        <v>20000</v>
      </c>
      <c r="R134" s="277" t="s">
        <v>110</v>
      </c>
      <c r="S134" s="275">
        <v>45000</v>
      </c>
      <c r="T134" s="277">
        <v>50000</v>
      </c>
      <c r="U134" s="275">
        <v>50000</v>
      </c>
      <c r="V134" s="25"/>
    </row>
    <row r="135" spans="1:22" ht="26.25" customHeight="1">
      <c r="A135" s="530"/>
      <c r="B135" s="509"/>
      <c r="C135" s="507"/>
      <c r="D135" s="529"/>
      <c r="E135" s="307"/>
      <c r="F135" s="310"/>
      <c r="G135" s="4" t="s">
        <v>13</v>
      </c>
      <c r="H135" s="104">
        <f>+H134</f>
        <v>15000</v>
      </c>
      <c r="I135" s="104">
        <f t="shared" ref="I135:Q135" si="40">+I134</f>
        <v>15000</v>
      </c>
      <c r="J135" s="104">
        <f t="shared" si="40"/>
        <v>0</v>
      </c>
      <c r="K135" s="104">
        <f t="shared" si="40"/>
        <v>0</v>
      </c>
      <c r="L135" s="104">
        <f t="shared" si="40"/>
        <v>18500</v>
      </c>
      <c r="M135" s="104">
        <f t="shared" si="40"/>
        <v>18500</v>
      </c>
      <c r="N135" s="104">
        <f t="shared" si="40"/>
        <v>0</v>
      </c>
      <c r="O135" s="104">
        <f t="shared" si="40"/>
        <v>0</v>
      </c>
      <c r="P135" s="104">
        <f t="shared" si="40"/>
        <v>20000</v>
      </c>
      <c r="Q135" s="104">
        <f t="shared" si="40"/>
        <v>20000</v>
      </c>
      <c r="R135" s="278"/>
      <c r="S135" s="276"/>
      <c r="T135" s="278"/>
      <c r="U135" s="276"/>
      <c r="V135" s="25"/>
    </row>
    <row r="136" spans="1:22" ht="9.75" hidden="1" customHeight="1" thickBot="1">
      <c r="A136" s="319" t="s">
        <v>19</v>
      </c>
      <c r="B136" s="384" t="s">
        <v>21</v>
      </c>
      <c r="C136" s="385" t="s">
        <v>21</v>
      </c>
      <c r="D136" s="527" t="s">
        <v>123</v>
      </c>
      <c r="E136" s="305" t="s">
        <v>74</v>
      </c>
      <c r="F136" s="308" t="s">
        <v>26</v>
      </c>
      <c r="G136" s="236" t="s">
        <v>17</v>
      </c>
      <c r="H136" s="97">
        <v>3301</v>
      </c>
      <c r="I136" s="242">
        <v>3301</v>
      </c>
      <c r="J136" s="98">
        <v>0</v>
      </c>
      <c r="K136" s="99">
        <v>0</v>
      </c>
      <c r="L136" s="97">
        <v>3440</v>
      </c>
      <c r="M136" s="242">
        <v>3440</v>
      </c>
      <c r="N136" s="98">
        <v>0</v>
      </c>
      <c r="O136" s="99">
        <v>0</v>
      </c>
      <c r="P136" s="62">
        <v>3800</v>
      </c>
      <c r="Q136" s="62">
        <v>3800</v>
      </c>
      <c r="R136" s="350" t="s">
        <v>101</v>
      </c>
      <c r="S136" s="290">
        <v>11</v>
      </c>
      <c r="T136" s="290">
        <v>11</v>
      </c>
      <c r="U136" s="290">
        <v>13</v>
      </c>
      <c r="V136" s="25"/>
    </row>
    <row r="137" spans="1:22" ht="7.5" hidden="1" customHeight="1" thickBot="1">
      <c r="A137" s="530"/>
      <c r="B137" s="509"/>
      <c r="C137" s="513"/>
      <c r="D137" s="528"/>
      <c r="E137" s="531"/>
      <c r="F137" s="380"/>
      <c r="G137" s="12" t="s">
        <v>13</v>
      </c>
      <c r="H137" s="105">
        <f>+H136</f>
        <v>3301</v>
      </c>
      <c r="I137" s="105">
        <f t="shared" ref="I137:Q137" si="41">+I136</f>
        <v>3301</v>
      </c>
      <c r="J137" s="105">
        <f t="shared" si="41"/>
        <v>0</v>
      </c>
      <c r="K137" s="105">
        <f t="shared" si="41"/>
        <v>0</v>
      </c>
      <c r="L137" s="105">
        <v>3440</v>
      </c>
      <c r="M137" s="105">
        <v>3440</v>
      </c>
      <c r="N137" s="105">
        <f t="shared" si="41"/>
        <v>0</v>
      </c>
      <c r="O137" s="105">
        <f t="shared" si="41"/>
        <v>0</v>
      </c>
      <c r="P137" s="105">
        <f t="shared" si="41"/>
        <v>3800</v>
      </c>
      <c r="Q137" s="105">
        <f t="shared" si="41"/>
        <v>3800</v>
      </c>
      <c r="R137" s="351"/>
      <c r="S137" s="292"/>
      <c r="T137" s="292"/>
      <c r="U137" s="292"/>
      <c r="V137" s="25"/>
    </row>
    <row r="138" spans="1:22" ht="12.75" hidden="1" customHeight="1" thickBot="1">
      <c r="A138" s="523"/>
      <c r="B138" s="165"/>
      <c r="C138" s="525"/>
      <c r="D138" s="533"/>
      <c r="E138" s="317"/>
      <c r="F138" s="317"/>
      <c r="G138" s="166"/>
      <c r="H138" s="167"/>
      <c r="I138" s="168"/>
      <c r="J138" s="168"/>
      <c r="K138" s="169"/>
      <c r="L138" s="167"/>
      <c r="M138" s="168"/>
      <c r="N138" s="168"/>
      <c r="O138" s="169"/>
      <c r="P138" s="170"/>
      <c r="Q138" s="170"/>
      <c r="R138" s="367"/>
      <c r="S138" s="265"/>
      <c r="T138" s="265"/>
      <c r="U138" s="265"/>
      <c r="V138" s="25"/>
    </row>
    <row r="139" spans="1:22" ht="20.25" customHeight="1" thickBot="1">
      <c r="A139" s="524"/>
      <c r="B139" s="165"/>
      <c r="C139" s="526"/>
      <c r="D139" s="534"/>
      <c r="E139" s="318"/>
      <c r="F139" s="318"/>
      <c r="G139" s="171"/>
      <c r="H139" s="172"/>
      <c r="I139" s="172"/>
      <c r="J139" s="172"/>
      <c r="K139" s="172"/>
      <c r="L139" s="172"/>
      <c r="M139" s="172"/>
      <c r="N139" s="172"/>
      <c r="O139" s="172"/>
      <c r="P139" s="172"/>
      <c r="Q139" s="172"/>
      <c r="R139" s="368"/>
      <c r="S139" s="266"/>
      <c r="T139" s="266"/>
      <c r="U139" s="266"/>
      <c r="V139" s="25"/>
    </row>
    <row r="140" spans="1:22" ht="12" thickBot="1">
      <c r="A140" s="1" t="s">
        <v>19</v>
      </c>
      <c r="B140" s="93" t="s">
        <v>21</v>
      </c>
      <c r="C140" s="373" t="s">
        <v>14</v>
      </c>
      <c r="D140" s="336"/>
      <c r="E140" s="336"/>
      <c r="F140" s="336"/>
      <c r="G140" s="337"/>
      <c r="H140" s="68">
        <f t="shared" ref="H140:Q140" si="42">+H139+H137+H130+H127+H124+H135</f>
        <v>153258</v>
      </c>
      <c r="I140" s="68">
        <f t="shared" si="42"/>
        <v>153258</v>
      </c>
      <c r="J140" s="68">
        <f t="shared" si="42"/>
        <v>0</v>
      </c>
      <c r="K140" s="68">
        <f t="shared" si="42"/>
        <v>0</v>
      </c>
      <c r="L140" s="68">
        <f t="shared" si="42"/>
        <v>188840</v>
      </c>
      <c r="M140" s="68">
        <f t="shared" si="42"/>
        <v>188840</v>
      </c>
      <c r="N140" s="68">
        <f t="shared" si="42"/>
        <v>0</v>
      </c>
      <c r="O140" s="68">
        <f t="shared" si="42"/>
        <v>0</v>
      </c>
      <c r="P140" s="68">
        <f t="shared" si="42"/>
        <v>227300</v>
      </c>
      <c r="Q140" s="68">
        <f t="shared" si="42"/>
        <v>225800</v>
      </c>
      <c r="R140" s="69" t="s">
        <v>30</v>
      </c>
      <c r="S140" s="69" t="s">
        <v>30</v>
      </c>
      <c r="T140" s="69" t="s">
        <v>30</v>
      </c>
      <c r="U140" s="72" t="s">
        <v>30</v>
      </c>
    </row>
    <row r="141" spans="1:22" ht="12" thickBot="1">
      <c r="A141" s="1" t="s">
        <v>19</v>
      </c>
      <c r="B141" s="93" t="s">
        <v>22</v>
      </c>
      <c r="C141" s="532" t="s">
        <v>54</v>
      </c>
      <c r="D141" s="480"/>
      <c r="E141" s="480"/>
      <c r="F141" s="480"/>
      <c r="G141" s="480"/>
      <c r="H141" s="480"/>
      <c r="I141" s="480"/>
      <c r="J141" s="480"/>
      <c r="K141" s="480"/>
      <c r="L141" s="480"/>
      <c r="M141" s="261"/>
      <c r="N141" s="261"/>
      <c r="O141" s="15"/>
      <c r="P141" s="15"/>
      <c r="Q141" s="15"/>
      <c r="R141" s="15"/>
      <c r="S141" s="15"/>
      <c r="T141" s="15"/>
      <c r="U141" s="16"/>
    </row>
    <row r="142" spans="1:22">
      <c r="A142" s="403" t="s">
        <v>19</v>
      </c>
      <c r="B142" s="508" t="s">
        <v>22</v>
      </c>
      <c r="C142" s="506" t="s">
        <v>19</v>
      </c>
      <c r="D142" s="406" t="s">
        <v>108</v>
      </c>
      <c r="E142" s="485" t="s">
        <v>162</v>
      </c>
      <c r="F142" s="485" t="s">
        <v>126</v>
      </c>
      <c r="G142" s="142" t="s">
        <v>31</v>
      </c>
      <c r="H142" s="174">
        <v>6400</v>
      </c>
      <c r="I142" s="30">
        <v>6400</v>
      </c>
      <c r="J142" s="75">
        <v>0</v>
      </c>
      <c r="K142" s="175">
        <v>0</v>
      </c>
      <c r="L142" s="174">
        <v>3000</v>
      </c>
      <c r="M142" s="30">
        <v>3000</v>
      </c>
      <c r="N142" s="75">
        <v>0</v>
      </c>
      <c r="O142" s="175">
        <v>0</v>
      </c>
      <c r="P142" s="176">
        <v>3000</v>
      </c>
      <c r="Q142" s="78">
        <v>3000</v>
      </c>
      <c r="R142" s="561" t="s">
        <v>52</v>
      </c>
      <c r="S142" s="366">
        <v>22900</v>
      </c>
      <c r="T142" s="366">
        <v>22700</v>
      </c>
      <c r="U142" s="366">
        <v>22500</v>
      </c>
    </row>
    <row r="143" spans="1:22">
      <c r="A143" s="295"/>
      <c r="B143" s="509"/>
      <c r="C143" s="507"/>
      <c r="D143" s="324"/>
      <c r="E143" s="310"/>
      <c r="F143" s="310"/>
      <c r="G143" s="131" t="s">
        <v>77</v>
      </c>
      <c r="H143" s="132">
        <v>0</v>
      </c>
      <c r="I143" s="249">
        <v>0</v>
      </c>
      <c r="J143" s="248">
        <v>0</v>
      </c>
      <c r="K143" s="143">
        <v>0</v>
      </c>
      <c r="L143" s="132">
        <v>77700</v>
      </c>
      <c r="M143" s="249">
        <v>77700</v>
      </c>
      <c r="N143" s="248">
        <v>58500</v>
      </c>
      <c r="O143" s="143">
        <v>0</v>
      </c>
      <c r="P143" s="126">
        <v>0</v>
      </c>
      <c r="Q143" s="81">
        <v>0</v>
      </c>
      <c r="R143" s="383"/>
      <c r="S143" s="281"/>
      <c r="T143" s="281"/>
      <c r="U143" s="281"/>
    </row>
    <row r="144" spans="1:22">
      <c r="A144" s="314"/>
      <c r="B144" s="315"/>
      <c r="C144" s="316"/>
      <c r="D144" s="405"/>
      <c r="E144" s="313"/>
      <c r="F144" s="313"/>
      <c r="G144" s="127" t="s">
        <v>18</v>
      </c>
      <c r="H144" s="84">
        <v>28900</v>
      </c>
      <c r="I144" s="247">
        <v>28900</v>
      </c>
      <c r="J144" s="247">
        <v>27700</v>
      </c>
      <c r="K144" s="66">
        <v>0</v>
      </c>
      <c r="L144" s="84">
        <v>30600</v>
      </c>
      <c r="M144" s="247">
        <v>30600</v>
      </c>
      <c r="N144" s="247">
        <v>28700</v>
      </c>
      <c r="O144" s="66">
        <v>0</v>
      </c>
      <c r="P144" s="38">
        <v>50700</v>
      </c>
      <c r="Q144" s="46">
        <v>50700</v>
      </c>
      <c r="R144" s="562"/>
      <c r="S144" s="281"/>
      <c r="T144" s="281"/>
      <c r="U144" s="281"/>
    </row>
    <row r="145" spans="1:22" ht="13.5" customHeight="1">
      <c r="A145" s="314"/>
      <c r="B145" s="315"/>
      <c r="C145" s="316"/>
      <c r="D145" s="405"/>
      <c r="E145" s="313"/>
      <c r="F145" s="313"/>
      <c r="G145" s="127" t="s">
        <v>17</v>
      </c>
      <c r="H145" s="177">
        <v>127000</v>
      </c>
      <c r="I145" s="250">
        <v>127000</v>
      </c>
      <c r="J145" s="250">
        <v>55000</v>
      </c>
      <c r="K145" s="178">
        <v>0</v>
      </c>
      <c r="L145" s="177">
        <v>200</v>
      </c>
      <c r="M145" s="250">
        <v>200</v>
      </c>
      <c r="N145" s="250">
        <v>0</v>
      </c>
      <c r="O145" s="178">
        <v>0</v>
      </c>
      <c r="P145" s="38">
        <v>127500</v>
      </c>
      <c r="Q145" s="46">
        <v>127500</v>
      </c>
      <c r="R145" s="562"/>
      <c r="S145" s="281"/>
      <c r="T145" s="281"/>
      <c r="U145" s="281"/>
    </row>
    <row r="146" spans="1:22">
      <c r="A146" s="314"/>
      <c r="B146" s="315"/>
      <c r="C146" s="316"/>
      <c r="D146" s="405"/>
      <c r="E146" s="313"/>
      <c r="F146" s="313"/>
      <c r="G146" s="5" t="s">
        <v>13</v>
      </c>
      <c r="H146" s="34">
        <f>+H142+H143+H144+H145</f>
        <v>162300</v>
      </c>
      <c r="I146" s="34">
        <f t="shared" ref="I146:Q146" si="43">+I142+I143+I144+I145</f>
        <v>162300</v>
      </c>
      <c r="J146" s="34">
        <f t="shared" si="43"/>
        <v>82700</v>
      </c>
      <c r="K146" s="106">
        <f t="shared" si="43"/>
        <v>0</v>
      </c>
      <c r="L146" s="34">
        <f>+L142+L143+L144+L145</f>
        <v>111500</v>
      </c>
      <c r="M146" s="34">
        <f t="shared" si="43"/>
        <v>111500</v>
      </c>
      <c r="N146" s="34">
        <f t="shared" si="43"/>
        <v>87200</v>
      </c>
      <c r="O146" s="106">
        <f t="shared" si="43"/>
        <v>0</v>
      </c>
      <c r="P146" s="106">
        <f t="shared" si="43"/>
        <v>181200</v>
      </c>
      <c r="Q146" s="107">
        <f t="shared" si="43"/>
        <v>181200</v>
      </c>
      <c r="R146" s="562"/>
      <c r="S146" s="282"/>
      <c r="T146" s="282"/>
      <c r="U146" s="282"/>
    </row>
    <row r="147" spans="1:22" ht="11.25" customHeight="1">
      <c r="A147" s="314" t="s">
        <v>19</v>
      </c>
      <c r="B147" s="315" t="s">
        <v>22</v>
      </c>
      <c r="C147" s="316" t="s">
        <v>21</v>
      </c>
      <c r="D147" s="322" t="s">
        <v>70</v>
      </c>
      <c r="E147" s="308" t="s">
        <v>53</v>
      </c>
      <c r="F147" s="308" t="s">
        <v>126</v>
      </c>
      <c r="G147" s="11" t="s">
        <v>18</v>
      </c>
      <c r="H147" s="84">
        <v>0</v>
      </c>
      <c r="I147" s="65">
        <v>0</v>
      </c>
      <c r="J147" s="65">
        <v>0</v>
      </c>
      <c r="K147" s="67">
        <v>0</v>
      </c>
      <c r="L147" s="84">
        <v>0</v>
      </c>
      <c r="M147" s="65">
        <v>0</v>
      </c>
      <c r="N147" s="65">
        <v>0</v>
      </c>
      <c r="O147" s="67">
        <v>0</v>
      </c>
      <c r="P147" s="48">
        <v>0</v>
      </c>
      <c r="Q147" s="51">
        <v>0</v>
      </c>
      <c r="R147" s="381" t="s">
        <v>71</v>
      </c>
      <c r="S147" s="280">
        <v>3460</v>
      </c>
      <c r="T147" s="280">
        <v>3400</v>
      </c>
      <c r="U147" s="280">
        <v>3350</v>
      </c>
    </row>
    <row r="148" spans="1:22">
      <c r="A148" s="314"/>
      <c r="B148" s="315"/>
      <c r="C148" s="316"/>
      <c r="D148" s="323"/>
      <c r="E148" s="309"/>
      <c r="F148" s="309"/>
      <c r="G148" s="11" t="s">
        <v>17</v>
      </c>
      <c r="H148" s="84">
        <v>131600</v>
      </c>
      <c r="I148" s="65">
        <v>131600</v>
      </c>
      <c r="J148" s="65">
        <v>92600</v>
      </c>
      <c r="K148" s="67">
        <v>0</v>
      </c>
      <c r="L148" s="84"/>
      <c r="M148" s="65"/>
      <c r="N148" s="65"/>
      <c r="O148" s="67">
        <v>0</v>
      </c>
      <c r="P148" s="48"/>
      <c r="Q148" s="51"/>
      <c r="R148" s="382"/>
      <c r="S148" s="281"/>
      <c r="T148" s="281"/>
      <c r="U148" s="281"/>
    </row>
    <row r="149" spans="1:22">
      <c r="A149" s="293"/>
      <c r="B149" s="384"/>
      <c r="C149" s="385"/>
      <c r="D149" s="324"/>
      <c r="E149" s="310"/>
      <c r="F149" s="310"/>
      <c r="G149" s="5" t="s">
        <v>13</v>
      </c>
      <c r="H149" s="34">
        <f>+H147+H148</f>
        <v>131600</v>
      </c>
      <c r="I149" s="92">
        <f t="shared" ref="I149:Q149" si="44">+I147+I148</f>
        <v>131600</v>
      </c>
      <c r="J149" s="92">
        <f t="shared" si="44"/>
        <v>92600</v>
      </c>
      <c r="K149" s="108">
        <f t="shared" si="44"/>
        <v>0</v>
      </c>
      <c r="L149" s="34">
        <f t="shared" si="44"/>
        <v>0</v>
      </c>
      <c r="M149" s="92">
        <f t="shared" si="44"/>
        <v>0</v>
      </c>
      <c r="N149" s="92">
        <f t="shared" si="44"/>
        <v>0</v>
      </c>
      <c r="O149" s="108">
        <f t="shared" si="44"/>
        <v>0</v>
      </c>
      <c r="P149" s="106">
        <f t="shared" si="44"/>
        <v>0</v>
      </c>
      <c r="Q149" s="107">
        <f t="shared" si="44"/>
        <v>0</v>
      </c>
      <c r="R149" s="383"/>
      <c r="S149" s="282"/>
      <c r="T149" s="282"/>
      <c r="U149" s="282"/>
    </row>
    <row r="150" spans="1:22">
      <c r="A150" s="314" t="s">
        <v>19</v>
      </c>
      <c r="B150" s="315" t="s">
        <v>22</v>
      </c>
      <c r="C150" s="316" t="s">
        <v>21</v>
      </c>
      <c r="D150" s="322" t="s">
        <v>108</v>
      </c>
      <c r="E150" s="308" t="s">
        <v>162</v>
      </c>
      <c r="F150" s="308" t="s">
        <v>126</v>
      </c>
      <c r="G150" s="11" t="s">
        <v>163</v>
      </c>
      <c r="H150" s="84">
        <v>0</v>
      </c>
      <c r="I150" s="65">
        <v>0</v>
      </c>
      <c r="J150" s="65">
        <v>0</v>
      </c>
      <c r="K150" s="67">
        <v>0</v>
      </c>
      <c r="L150" s="84">
        <v>132100</v>
      </c>
      <c r="M150" s="65">
        <v>132100</v>
      </c>
      <c r="N150" s="65">
        <v>105500</v>
      </c>
      <c r="O150" s="67">
        <v>0</v>
      </c>
      <c r="P150" s="48">
        <v>0</v>
      </c>
      <c r="Q150" s="51">
        <v>0</v>
      </c>
      <c r="R150" s="381" t="s">
        <v>102</v>
      </c>
      <c r="S150" s="280">
        <v>1005</v>
      </c>
      <c r="T150" s="280">
        <v>10005</v>
      </c>
      <c r="U150" s="280">
        <v>10005</v>
      </c>
    </row>
    <row r="151" spans="1:22">
      <c r="A151" s="314"/>
      <c r="B151" s="315"/>
      <c r="C151" s="316"/>
      <c r="D151" s="323"/>
      <c r="E151" s="309"/>
      <c r="F151" s="309"/>
      <c r="G151" s="11" t="s">
        <v>17</v>
      </c>
      <c r="H151" s="84">
        <v>0</v>
      </c>
      <c r="I151" s="65">
        <v>0</v>
      </c>
      <c r="J151" s="65">
        <v>0</v>
      </c>
      <c r="K151" s="67">
        <v>0</v>
      </c>
      <c r="L151" s="84">
        <v>0</v>
      </c>
      <c r="M151" s="65">
        <v>0</v>
      </c>
      <c r="N151" s="65">
        <v>0</v>
      </c>
      <c r="O151" s="67">
        <v>0</v>
      </c>
      <c r="P151" s="48"/>
      <c r="Q151" s="51"/>
      <c r="R151" s="382"/>
      <c r="S151" s="281"/>
      <c r="T151" s="281"/>
      <c r="U151" s="281"/>
    </row>
    <row r="152" spans="1:22">
      <c r="A152" s="293"/>
      <c r="B152" s="384"/>
      <c r="C152" s="385"/>
      <c r="D152" s="323"/>
      <c r="E152" s="309"/>
      <c r="F152" s="309"/>
      <c r="G152" s="11"/>
      <c r="H152" s="84"/>
      <c r="I152" s="65"/>
      <c r="J152" s="65"/>
      <c r="K152" s="67"/>
      <c r="L152" s="84"/>
      <c r="M152" s="65"/>
      <c r="N152" s="65"/>
      <c r="O152" s="67"/>
      <c r="P152" s="48"/>
      <c r="Q152" s="51"/>
      <c r="R152" s="382"/>
      <c r="S152" s="281"/>
      <c r="T152" s="281"/>
      <c r="U152" s="281"/>
    </row>
    <row r="153" spans="1:22">
      <c r="A153" s="293"/>
      <c r="B153" s="384"/>
      <c r="C153" s="385"/>
      <c r="D153" s="324"/>
      <c r="E153" s="310"/>
      <c r="F153" s="310"/>
      <c r="G153" s="5" t="s">
        <v>13</v>
      </c>
      <c r="H153" s="34">
        <f>+H150+H151</f>
        <v>0</v>
      </c>
      <c r="I153" s="92">
        <f t="shared" ref="I153:Q153" si="45">+I150+I151</f>
        <v>0</v>
      </c>
      <c r="J153" s="92">
        <f t="shared" si="45"/>
        <v>0</v>
      </c>
      <c r="K153" s="108">
        <f t="shared" si="45"/>
        <v>0</v>
      </c>
      <c r="L153" s="34">
        <f t="shared" si="45"/>
        <v>132100</v>
      </c>
      <c r="M153" s="92">
        <f t="shared" si="45"/>
        <v>132100</v>
      </c>
      <c r="N153" s="92">
        <f t="shared" si="45"/>
        <v>105500</v>
      </c>
      <c r="O153" s="108">
        <f t="shared" si="45"/>
        <v>0</v>
      </c>
      <c r="P153" s="106">
        <f t="shared" si="45"/>
        <v>0</v>
      </c>
      <c r="Q153" s="107">
        <f t="shared" si="45"/>
        <v>0</v>
      </c>
      <c r="R153" s="383"/>
      <c r="S153" s="282"/>
      <c r="T153" s="282"/>
      <c r="U153" s="282"/>
    </row>
    <row r="154" spans="1:22">
      <c r="A154" s="314" t="s">
        <v>19</v>
      </c>
      <c r="B154" s="315" t="s">
        <v>22</v>
      </c>
      <c r="C154" s="316" t="s">
        <v>22</v>
      </c>
      <c r="D154" s="322" t="s">
        <v>108</v>
      </c>
      <c r="E154" s="308" t="s">
        <v>162</v>
      </c>
      <c r="F154" s="308" t="s">
        <v>126</v>
      </c>
      <c r="G154" s="11" t="s">
        <v>156</v>
      </c>
      <c r="H154" s="84">
        <v>0</v>
      </c>
      <c r="I154" s="65">
        <v>0</v>
      </c>
      <c r="J154" s="65">
        <v>0</v>
      </c>
      <c r="K154" s="67">
        <v>0</v>
      </c>
      <c r="L154" s="84">
        <v>49800</v>
      </c>
      <c r="M154" s="65">
        <v>49800</v>
      </c>
      <c r="N154" s="65">
        <v>0</v>
      </c>
      <c r="O154" s="67">
        <v>0</v>
      </c>
      <c r="P154" s="48">
        <v>0</v>
      </c>
      <c r="Q154" s="51">
        <v>0</v>
      </c>
      <c r="R154" s="381" t="s">
        <v>52</v>
      </c>
      <c r="S154" s="280">
        <v>22900</v>
      </c>
      <c r="T154" s="280">
        <v>22700</v>
      </c>
      <c r="U154" s="280">
        <v>22500</v>
      </c>
    </row>
    <row r="155" spans="1:22">
      <c r="A155" s="314"/>
      <c r="B155" s="315"/>
      <c r="C155" s="316"/>
      <c r="D155" s="323"/>
      <c r="E155" s="309"/>
      <c r="F155" s="309"/>
      <c r="G155" s="11" t="s">
        <v>17</v>
      </c>
      <c r="H155" s="84">
        <v>0</v>
      </c>
      <c r="I155" s="65">
        <v>0</v>
      </c>
      <c r="J155" s="65">
        <v>0</v>
      </c>
      <c r="K155" s="67">
        <v>0</v>
      </c>
      <c r="L155" s="84">
        <v>0</v>
      </c>
      <c r="M155" s="65">
        <v>0</v>
      </c>
      <c r="N155" s="65">
        <v>0</v>
      </c>
      <c r="O155" s="67">
        <v>0</v>
      </c>
      <c r="P155" s="48"/>
      <c r="Q155" s="51"/>
      <c r="R155" s="382"/>
      <c r="S155" s="281"/>
      <c r="T155" s="281"/>
      <c r="U155" s="281"/>
    </row>
    <row r="156" spans="1:22" ht="13.5" customHeight="1">
      <c r="A156" s="293"/>
      <c r="B156" s="384"/>
      <c r="C156" s="385"/>
      <c r="D156" s="323"/>
      <c r="E156" s="309"/>
      <c r="F156" s="309"/>
      <c r="G156" s="11"/>
      <c r="H156" s="84"/>
      <c r="I156" s="65"/>
      <c r="J156" s="65"/>
      <c r="K156" s="67"/>
      <c r="L156" s="84"/>
      <c r="M156" s="65"/>
      <c r="N156" s="65"/>
      <c r="O156" s="67"/>
      <c r="P156" s="48"/>
      <c r="Q156" s="51"/>
      <c r="R156" s="382"/>
      <c r="S156" s="281"/>
      <c r="T156" s="281"/>
      <c r="U156" s="281"/>
    </row>
    <row r="157" spans="1:22" ht="13.5" customHeight="1">
      <c r="A157" s="293"/>
      <c r="B157" s="384"/>
      <c r="C157" s="385"/>
      <c r="D157" s="324"/>
      <c r="E157" s="310"/>
      <c r="F157" s="310"/>
      <c r="G157" s="5" t="s">
        <v>13</v>
      </c>
      <c r="H157" s="34">
        <f>+H154+H155</f>
        <v>0</v>
      </c>
      <c r="I157" s="92">
        <f t="shared" ref="I157:Q157" si="46">+I154+I155</f>
        <v>0</v>
      </c>
      <c r="J157" s="92">
        <f t="shared" si="46"/>
        <v>0</v>
      </c>
      <c r="K157" s="108">
        <f t="shared" si="46"/>
        <v>0</v>
      </c>
      <c r="L157" s="34">
        <f t="shared" si="46"/>
        <v>49800</v>
      </c>
      <c r="M157" s="92">
        <f t="shared" si="46"/>
        <v>49800</v>
      </c>
      <c r="N157" s="92">
        <f t="shared" si="46"/>
        <v>0</v>
      </c>
      <c r="O157" s="108">
        <f t="shared" si="46"/>
        <v>0</v>
      </c>
      <c r="P157" s="106">
        <f t="shared" si="46"/>
        <v>0</v>
      </c>
      <c r="Q157" s="107">
        <f t="shared" si="46"/>
        <v>0</v>
      </c>
      <c r="R157" s="383"/>
      <c r="S157" s="282"/>
      <c r="T157" s="282"/>
      <c r="U157" s="282"/>
    </row>
    <row r="158" spans="1:22" ht="13.5" customHeight="1">
      <c r="A158" s="293" t="s">
        <v>19</v>
      </c>
      <c r="B158" s="384" t="s">
        <v>22</v>
      </c>
      <c r="C158" s="385" t="s">
        <v>28</v>
      </c>
      <c r="D158" s="302" t="s">
        <v>171</v>
      </c>
      <c r="E158" s="308" t="s">
        <v>86</v>
      </c>
      <c r="F158" s="308" t="s">
        <v>26</v>
      </c>
      <c r="G158" s="263" t="s">
        <v>17</v>
      </c>
      <c r="H158" s="199">
        <v>0</v>
      </c>
      <c r="I158" s="90">
        <v>0</v>
      </c>
      <c r="J158" s="90">
        <v>0</v>
      </c>
      <c r="K158" s="264">
        <v>0</v>
      </c>
      <c r="L158" s="199">
        <v>4700</v>
      </c>
      <c r="M158" s="90">
        <v>4700</v>
      </c>
      <c r="N158" s="90"/>
      <c r="O158" s="182"/>
      <c r="P158" s="183"/>
      <c r="Q158" s="184"/>
      <c r="R158" s="277" t="s">
        <v>168</v>
      </c>
      <c r="S158" s="275">
        <v>1590</v>
      </c>
      <c r="T158" s="277">
        <v>0</v>
      </c>
      <c r="U158" s="275">
        <v>0</v>
      </c>
    </row>
    <row r="159" spans="1:22" ht="20.25" customHeight="1">
      <c r="A159" s="295"/>
      <c r="B159" s="509"/>
      <c r="C159" s="507"/>
      <c r="D159" s="304"/>
      <c r="E159" s="310"/>
      <c r="F159" s="310"/>
      <c r="G159" s="5" t="s">
        <v>13</v>
      </c>
      <c r="H159" s="34"/>
      <c r="I159" s="92"/>
      <c r="J159" s="92"/>
      <c r="K159" s="108"/>
      <c r="L159" s="34">
        <f>L158</f>
        <v>4700</v>
      </c>
      <c r="M159" s="34">
        <f>M158</f>
        <v>4700</v>
      </c>
      <c r="N159" s="92"/>
      <c r="O159" s="185"/>
      <c r="P159" s="186"/>
      <c r="Q159" s="187"/>
      <c r="R159" s="278"/>
      <c r="S159" s="276"/>
      <c r="T159" s="278"/>
      <c r="U159" s="276"/>
    </row>
    <row r="160" spans="1:22" ht="16.5" customHeight="1">
      <c r="A160" s="293" t="s">
        <v>19</v>
      </c>
      <c r="B160" s="384" t="s">
        <v>22</v>
      </c>
      <c r="C160" s="385" t="s">
        <v>25</v>
      </c>
      <c r="D160" s="322" t="s">
        <v>90</v>
      </c>
      <c r="E160" s="308" t="s">
        <v>93</v>
      </c>
      <c r="F160" s="308" t="s">
        <v>26</v>
      </c>
      <c r="G160" s="11" t="s">
        <v>18</v>
      </c>
      <c r="H160" s="84">
        <v>10000</v>
      </c>
      <c r="I160" s="247">
        <v>10000</v>
      </c>
      <c r="J160" s="247">
        <v>0</v>
      </c>
      <c r="K160" s="66">
        <v>0</v>
      </c>
      <c r="L160" s="84">
        <v>10000</v>
      </c>
      <c r="M160" s="247">
        <v>10000</v>
      </c>
      <c r="N160" s="247">
        <v>0</v>
      </c>
      <c r="O160" s="66">
        <v>0</v>
      </c>
      <c r="P160" s="48">
        <v>10000</v>
      </c>
      <c r="Q160" s="51">
        <v>15000</v>
      </c>
      <c r="R160" s="381" t="s">
        <v>169</v>
      </c>
      <c r="S160" s="280">
        <v>250</v>
      </c>
      <c r="T160" s="280">
        <v>250</v>
      </c>
      <c r="U160" s="280">
        <v>250</v>
      </c>
      <c r="V160" s="117"/>
    </row>
    <row r="161" spans="1:21">
      <c r="A161" s="294"/>
      <c r="B161" s="510"/>
      <c r="C161" s="512"/>
      <c r="D161" s="323"/>
      <c r="E161" s="309"/>
      <c r="F161" s="309"/>
      <c r="G161" s="11" t="s">
        <v>17</v>
      </c>
      <c r="H161" s="84">
        <v>0</v>
      </c>
      <c r="I161" s="247">
        <v>0</v>
      </c>
      <c r="J161" s="247">
        <v>0</v>
      </c>
      <c r="K161" s="66">
        <v>0</v>
      </c>
      <c r="L161" s="84">
        <v>0</v>
      </c>
      <c r="M161" s="247">
        <v>0</v>
      </c>
      <c r="N161" s="247">
        <v>0</v>
      </c>
      <c r="O161" s="66">
        <v>0</v>
      </c>
      <c r="P161" s="48">
        <v>0</v>
      </c>
      <c r="Q161" s="51">
        <v>0</v>
      </c>
      <c r="R161" s="382"/>
      <c r="S161" s="281"/>
      <c r="T161" s="281"/>
      <c r="U161" s="281"/>
    </row>
    <row r="162" spans="1:21" ht="12" thickBot="1">
      <c r="A162" s="328"/>
      <c r="B162" s="511"/>
      <c r="C162" s="513"/>
      <c r="D162" s="514"/>
      <c r="E162" s="380"/>
      <c r="F162" s="380"/>
      <c r="G162" s="181" t="s">
        <v>13</v>
      </c>
      <c r="H162" s="86">
        <f>+H160+H161</f>
        <v>10000</v>
      </c>
      <c r="I162" s="110">
        <f t="shared" ref="I162:Q162" si="47">+I160+I161</f>
        <v>10000</v>
      </c>
      <c r="J162" s="110">
        <f t="shared" si="47"/>
        <v>0</v>
      </c>
      <c r="K162" s="111">
        <f t="shared" si="47"/>
        <v>0</v>
      </c>
      <c r="L162" s="86">
        <f t="shared" si="47"/>
        <v>10000</v>
      </c>
      <c r="M162" s="110">
        <f t="shared" si="47"/>
        <v>10000</v>
      </c>
      <c r="N162" s="110">
        <f t="shared" si="47"/>
        <v>0</v>
      </c>
      <c r="O162" s="111">
        <f t="shared" si="47"/>
        <v>0</v>
      </c>
      <c r="P162" s="112">
        <f t="shared" si="47"/>
        <v>10000</v>
      </c>
      <c r="Q162" s="107">
        <f t="shared" si="47"/>
        <v>15000</v>
      </c>
      <c r="R162" s="383"/>
      <c r="S162" s="282"/>
      <c r="T162" s="282"/>
      <c r="U162" s="282"/>
    </row>
    <row r="163" spans="1:21" ht="12" thickBot="1">
      <c r="A163" s="3" t="s">
        <v>19</v>
      </c>
      <c r="B163" s="113" t="s">
        <v>22</v>
      </c>
      <c r="C163" s="373" t="s">
        <v>14</v>
      </c>
      <c r="D163" s="336"/>
      <c r="E163" s="336"/>
      <c r="F163" s="336"/>
      <c r="G163" s="337"/>
      <c r="H163" s="114">
        <f>H146+H149+H162+H159</f>
        <v>303900</v>
      </c>
      <c r="I163" s="114">
        <f t="shared" ref="I163:Q163" si="48">+I146+I149+I162+I159</f>
        <v>303900</v>
      </c>
      <c r="J163" s="114">
        <f t="shared" si="48"/>
        <v>175300</v>
      </c>
      <c r="K163" s="114">
        <f t="shared" si="48"/>
        <v>0</v>
      </c>
      <c r="L163" s="114">
        <f t="shared" si="48"/>
        <v>126200</v>
      </c>
      <c r="M163" s="114">
        <f t="shared" si="48"/>
        <v>126200</v>
      </c>
      <c r="N163" s="114">
        <f t="shared" si="48"/>
        <v>87200</v>
      </c>
      <c r="O163" s="114">
        <f t="shared" si="48"/>
        <v>0</v>
      </c>
      <c r="P163" s="114">
        <f t="shared" si="48"/>
        <v>191200</v>
      </c>
      <c r="Q163" s="114">
        <f t="shared" si="48"/>
        <v>196200</v>
      </c>
      <c r="R163" s="207" t="s">
        <v>78</v>
      </c>
      <c r="S163" s="207"/>
      <c r="T163" s="207"/>
      <c r="U163" s="207"/>
    </row>
    <row r="164" spans="1:21" ht="12" thickBot="1">
      <c r="A164" s="3" t="s">
        <v>19</v>
      </c>
      <c r="B164" s="374" t="s">
        <v>15</v>
      </c>
      <c r="C164" s="375"/>
      <c r="D164" s="375"/>
      <c r="E164" s="375"/>
      <c r="F164" s="375"/>
      <c r="G164" s="376"/>
      <c r="H164" s="115">
        <f>H163+H140+H120+H69</f>
        <v>12414275.949999999</v>
      </c>
      <c r="I164" s="115">
        <f t="shared" ref="I164:Q164" si="49">+I163+I140+I120+I69</f>
        <v>12377276</v>
      </c>
      <c r="J164" s="115">
        <f t="shared" si="49"/>
        <v>2495800</v>
      </c>
      <c r="K164" s="115">
        <f t="shared" si="49"/>
        <v>106000</v>
      </c>
      <c r="L164" s="115">
        <f t="shared" si="49"/>
        <v>12971740</v>
      </c>
      <c r="M164" s="115">
        <f t="shared" si="49"/>
        <v>12940240</v>
      </c>
      <c r="N164" s="115">
        <f t="shared" si="49"/>
        <v>2807400</v>
      </c>
      <c r="O164" s="115">
        <f t="shared" si="49"/>
        <v>23000</v>
      </c>
      <c r="P164" s="115">
        <f t="shared" si="49"/>
        <v>13553970</v>
      </c>
      <c r="Q164" s="205">
        <f t="shared" si="49"/>
        <v>13048723</v>
      </c>
      <c r="R164" s="207"/>
      <c r="S164" s="207"/>
      <c r="T164" s="207"/>
      <c r="U164" s="207"/>
    </row>
    <row r="165" spans="1:21" ht="12" thickBot="1">
      <c r="A165" s="377" t="s">
        <v>16</v>
      </c>
      <c r="B165" s="378"/>
      <c r="C165" s="378"/>
      <c r="D165" s="378"/>
      <c r="E165" s="378"/>
      <c r="F165" s="378"/>
      <c r="G165" s="379"/>
      <c r="H165" s="116">
        <f>+H164</f>
        <v>12414275.949999999</v>
      </c>
      <c r="I165" s="116">
        <f t="shared" ref="I165:Q165" si="50">+I164</f>
        <v>12377276</v>
      </c>
      <c r="J165" s="116">
        <f t="shared" si="50"/>
        <v>2495800</v>
      </c>
      <c r="K165" s="116">
        <f t="shared" si="50"/>
        <v>106000</v>
      </c>
      <c r="L165" s="116">
        <f t="shared" si="50"/>
        <v>12971740</v>
      </c>
      <c r="M165" s="116">
        <f t="shared" si="50"/>
        <v>12940240</v>
      </c>
      <c r="N165" s="116">
        <f t="shared" si="50"/>
        <v>2807400</v>
      </c>
      <c r="O165" s="116">
        <f t="shared" si="50"/>
        <v>23000</v>
      </c>
      <c r="P165" s="116">
        <f t="shared" si="50"/>
        <v>13553970</v>
      </c>
      <c r="Q165" s="206">
        <f t="shared" si="50"/>
        <v>13048723</v>
      </c>
      <c r="R165" s="207"/>
      <c r="S165" s="207"/>
      <c r="T165" s="207"/>
      <c r="U165" s="207"/>
    </row>
    <row r="166" spans="1:21">
      <c r="A166" s="118"/>
      <c r="B166" s="119"/>
      <c r="C166" s="119"/>
      <c r="D166" s="119"/>
      <c r="E166" s="119"/>
      <c r="F166" s="119"/>
      <c r="G166" s="120"/>
      <c r="H166" s="120"/>
      <c r="I166" s="120"/>
      <c r="J166" s="120"/>
      <c r="K166" s="120"/>
      <c r="L166" s="120"/>
      <c r="M166" s="120"/>
      <c r="N166" s="120"/>
      <c r="O166" s="121"/>
      <c r="P166" s="122"/>
      <c r="Q166" s="122"/>
    </row>
    <row r="167" spans="1:21">
      <c r="A167" s="123"/>
      <c r="B167" s="25"/>
      <c r="C167" s="25"/>
      <c r="D167" s="25"/>
      <c r="E167" s="124"/>
      <c r="F167" s="25"/>
      <c r="G167" s="124"/>
      <c r="H167" s="124"/>
      <c r="I167" s="124"/>
      <c r="J167" s="125"/>
      <c r="K167" s="124"/>
      <c r="L167" s="124"/>
      <c r="M167" s="124"/>
      <c r="N167" s="124"/>
      <c r="O167" s="124"/>
      <c r="P167" s="124"/>
      <c r="Q167" s="124"/>
    </row>
    <row r="171" spans="1:21"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</row>
    <row r="172" spans="1:21">
      <c r="H172" s="117"/>
      <c r="L172" s="117"/>
    </row>
    <row r="176" spans="1:21">
      <c r="M176" s="53"/>
      <c r="R176" s="25"/>
    </row>
    <row r="182" spans="16:16">
      <c r="P182" s="25"/>
    </row>
  </sheetData>
  <mergeCells count="568">
    <mergeCell ref="V86:W88"/>
    <mergeCell ref="R158:R159"/>
    <mergeCell ref="S158:S159"/>
    <mergeCell ref="T158:T159"/>
    <mergeCell ref="U158:U159"/>
    <mergeCell ref="R154:R157"/>
    <mergeCell ref="S154:S157"/>
    <mergeCell ref="T154:T157"/>
    <mergeCell ref="U154:U157"/>
    <mergeCell ref="T90:T91"/>
    <mergeCell ref="U90:U91"/>
    <mergeCell ref="V118:X118"/>
    <mergeCell ref="S136:S137"/>
    <mergeCell ref="R118:R119"/>
    <mergeCell ref="U142:U146"/>
    <mergeCell ref="R142:R146"/>
    <mergeCell ref="T105:T110"/>
    <mergeCell ref="U105:U110"/>
    <mergeCell ref="S116:S117"/>
    <mergeCell ref="T116:T117"/>
    <mergeCell ref="R134:R135"/>
    <mergeCell ref="T136:T137"/>
    <mergeCell ref="U136:U137"/>
    <mergeCell ref="S134:S135"/>
    <mergeCell ref="A125:A127"/>
    <mergeCell ref="B128:B130"/>
    <mergeCell ref="E134:E135"/>
    <mergeCell ref="B122:B124"/>
    <mergeCell ref="R128:R130"/>
    <mergeCell ref="U125:U127"/>
    <mergeCell ref="S128:S130"/>
    <mergeCell ref="T128:T130"/>
    <mergeCell ref="U128:U130"/>
    <mergeCell ref="A131:A133"/>
    <mergeCell ref="B131:B133"/>
    <mergeCell ref="C131:C133"/>
    <mergeCell ref="D131:D133"/>
    <mergeCell ref="E131:E133"/>
    <mergeCell ref="F131:F133"/>
    <mergeCell ref="C125:C127"/>
    <mergeCell ref="C128:C130"/>
    <mergeCell ref="F125:F127"/>
    <mergeCell ref="D128:D130"/>
    <mergeCell ref="E125:E127"/>
    <mergeCell ref="T122:T124"/>
    <mergeCell ref="U122:U124"/>
    <mergeCell ref="R122:R124"/>
    <mergeCell ref="R125:R127"/>
    <mergeCell ref="A111:A112"/>
    <mergeCell ref="B111:B112"/>
    <mergeCell ref="C111:C112"/>
    <mergeCell ref="D111:D112"/>
    <mergeCell ref="E111:E112"/>
    <mergeCell ref="F111:F112"/>
    <mergeCell ref="R111:R112"/>
    <mergeCell ref="U116:U117"/>
    <mergeCell ref="S122:S124"/>
    <mergeCell ref="E118:E119"/>
    <mergeCell ref="F118:F119"/>
    <mergeCell ref="D116:D117"/>
    <mergeCell ref="F116:F117"/>
    <mergeCell ref="E116:E117"/>
    <mergeCell ref="C116:C117"/>
    <mergeCell ref="D113:D115"/>
    <mergeCell ref="E113:E115"/>
    <mergeCell ref="B113:B115"/>
    <mergeCell ref="A113:A115"/>
    <mergeCell ref="A122:A124"/>
    <mergeCell ref="C120:G120"/>
    <mergeCell ref="E122:E124"/>
    <mergeCell ref="C122:C124"/>
    <mergeCell ref="A116:A117"/>
    <mergeCell ref="A101:A102"/>
    <mergeCell ref="B101:B102"/>
    <mergeCell ref="A103:A104"/>
    <mergeCell ref="A105:A110"/>
    <mergeCell ref="B103:B104"/>
    <mergeCell ref="B105:B110"/>
    <mergeCell ref="C105:C110"/>
    <mergeCell ref="C103:C104"/>
    <mergeCell ref="C101:C102"/>
    <mergeCell ref="A158:A159"/>
    <mergeCell ref="B158:B159"/>
    <mergeCell ref="C158:C159"/>
    <mergeCell ref="D158:D159"/>
    <mergeCell ref="D150:D153"/>
    <mergeCell ref="C150:C153"/>
    <mergeCell ref="D138:D139"/>
    <mergeCell ref="B116:B117"/>
    <mergeCell ref="B134:B135"/>
    <mergeCell ref="B125:B127"/>
    <mergeCell ref="D125:D127"/>
    <mergeCell ref="D122:D124"/>
    <mergeCell ref="C121:J121"/>
    <mergeCell ref="F128:F130"/>
    <mergeCell ref="F122:F124"/>
    <mergeCell ref="A154:A157"/>
    <mergeCell ref="B154:B157"/>
    <mergeCell ref="C154:C157"/>
    <mergeCell ref="D154:D157"/>
    <mergeCell ref="E158:E159"/>
    <mergeCell ref="F158:F159"/>
    <mergeCell ref="F142:F146"/>
    <mergeCell ref="E128:E130"/>
    <mergeCell ref="F138:F139"/>
    <mergeCell ref="A160:A162"/>
    <mergeCell ref="B160:B162"/>
    <mergeCell ref="C160:C162"/>
    <mergeCell ref="D160:D162"/>
    <mergeCell ref="A118:A119"/>
    <mergeCell ref="B118:B119"/>
    <mergeCell ref="C118:C119"/>
    <mergeCell ref="D118:D119"/>
    <mergeCell ref="U84:U86"/>
    <mergeCell ref="U87:U88"/>
    <mergeCell ref="E160:E162"/>
    <mergeCell ref="A142:A146"/>
    <mergeCell ref="A138:A139"/>
    <mergeCell ref="A128:A130"/>
    <mergeCell ref="C138:C139"/>
    <mergeCell ref="C136:C137"/>
    <mergeCell ref="D136:D137"/>
    <mergeCell ref="C134:C135"/>
    <mergeCell ref="D134:D135"/>
    <mergeCell ref="E142:E146"/>
    <mergeCell ref="A136:A137"/>
    <mergeCell ref="E136:E137"/>
    <mergeCell ref="A134:A135"/>
    <mergeCell ref="C141:L141"/>
    <mergeCell ref="C142:C146"/>
    <mergeCell ref="D142:D146"/>
    <mergeCell ref="B142:B146"/>
    <mergeCell ref="B136:B137"/>
    <mergeCell ref="F136:F137"/>
    <mergeCell ref="C140:G140"/>
    <mergeCell ref="D147:D149"/>
    <mergeCell ref="U78:U82"/>
    <mergeCell ref="D56:D58"/>
    <mergeCell ref="T92:T95"/>
    <mergeCell ref="R96:R97"/>
    <mergeCell ref="U99:U100"/>
    <mergeCell ref="S101:S102"/>
    <mergeCell ref="T101:T102"/>
    <mergeCell ref="U101:U102"/>
    <mergeCell ref="S113:S115"/>
    <mergeCell ref="T113:T115"/>
    <mergeCell ref="U113:U115"/>
    <mergeCell ref="S74:S75"/>
    <mergeCell ref="T74:T75"/>
    <mergeCell ref="U74:U75"/>
    <mergeCell ref="U92:U95"/>
    <mergeCell ref="S99:S100"/>
    <mergeCell ref="T99:T100"/>
    <mergeCell ref="T76:T77"/>
    <mergeCell ref="U76:U77"/>
    <mergeCell ref="T103:T104"/>
    <mergeCell ref="U103:U104"/>
    <mergeCell ref="S105:S110"/>
    <mergeCell ref="S96:S97"/>
    <mergeCell ref="T96:T97"/>
    <mergeCell ref="A28:A31"/>
    <mergeCell ref="B28:B31"/>
    <mergeCell ref="S67:S68"/>
    <mergeCell ref="T67:T68"/>
    <mergeCell ref="S39:S40"/>
    <mergeCell ref="T39:T40"/>
    <mergeCell ref="U39:U40"/>
    <mergeCell ref="C76:C77"/>
    <mergeCell ref="D76:D77"/>
    <mergeCell ref="U67:U68"/>
    <mergeCell ref="R64:R66"/>
    <mergeCell ref="R61:R63"/>
    <mergeCell ref="R74:R75"/>
    <mergeCell ref="U61:U63"/>
    <mergeCell ref="S64:S66"/>
    <mergeCell ref="T64:T66"/>
    <mergeCell ref="U64:U66"/>
    <mergeCell ref="A25:A27"/>
    <mergeCell ref="A15:A16"/>
    <mergeCell ref="D103:D104"/>
    <mergeCell ref="R56:R58"/>
    <mergeCell ref="T61:T63"/>
    <mergeCell ref="T59:T60"/>
    <mergeCell ref="U56:U58"/>
    <mergeCell ref="S76:S77"/>
    <mergeCell ref="U59:U60"/>
    <mergeCell ref="R76:R77"/>
    <mergeCell ref="R67:R68"/>
    <mergeCell ref="F61:F63"/>
    <mergeCell ref="F101:F102"/>
    <mergeCell ref="E101:E102"/>
    <mergeCell ref="S103:S104"/>
    <mergeCell ref="J96:J97"/>
    <mergeCell ref="K96:K97"/>
    <mergeCell ref="L96:L97"/>
    <mergeCell ref="M96:M97"/>
    <mergeCell ref="N96:N97"/>
    <mergeCell ref="O96:O97"/>
    <mergeCell ref="P96:P97"/>
    <mergeCell ref="F67:F68"/>
    <mergeCell ref="S61:S63"/>
    <mergeCell ref="R1:U1"/>
    <mergeCell ref="R15:R16"/>
    <mergeCell ref="Q8:Q10"/>
    <mergeCell ref="R35:R38"/>
    <mergeCell ref="R17:R19"/>
    <mergeCell ref="R20:R22"/>
    <mergeCell ref="B13:U13"/>
    <mergeCell ref="C14:U14"/>
    <mergeCell ref="F15:F16"/>
    <mergeCell ref="E15:E16"/>
    <mergeCell ref="R9:R10"/>
    <mergeCell ref="F35:F38"/>
    <mergeCell ref="R25:R27"/>
    <mergeCell ref="F17:F19"/>
    <mergeCell ref="M9:N9"/>
    <mergeCell ref="O9:O10"/>
    <mergeCell ref="S9:U9"/>
    <mergeCell ref="S15:S16"/>
    <mergeCell ref="T15:T16"/>
    <mergeCell ref="A7:U7"/>
    <mergeCell ref="U15:U16"/>
    <mergeCell ref="S17:S19"/>
    <mergeCell ref="R28:R31"/>
    <mergeCell ref="T23:T24"/>
    <mergeCell ref="T71:T73"/>
    <mergeCell ref="U71:U73"/>
    <mergeCell ref="C70:U70"/>
    <mergeCell ref="R71:R73"/>
    <mergeCell ref="E74:E75"/>
    <mergeCell ref="E71:E73"/>
    <mergeCell ref="F71:F73"/>
    <mergeCell ref="T17:T19"/>
    <mergeCell ref="U17:U19"/>
    <mergeCell ref="E56:E58"/>
    <mergeCell ref="S44:S47"/>
    <mergeCell ref="T44:T47"/>
    <mergeCell ref="U50:U51"/>
    <mergeCell ref="T50:T51"/>
    <mergeCell ref="S52:S55"/>
    <mergeCell ref="S48:S49"/>
    <mergeCell ref="T48:T49"/>
    <mergeCell ref="U44:U47"/>
    <mergeCell ref="S56:S58"/>
    <mergeCell ref="T56:T58"/>
    <mergeCell ref="T52:T55"/>
    <mergeCell ref="U52:U55"/>
    <mergeCell ref="U23:U24"/>
    <mergeCell ref="C25:C27"/>
    <mergeCell ref="I9:J9"/>
    <mergeCell ref="K9:K10"/>
    <mergeCell ref="C23:C24"/>
    <mergeCell ref="A23:A24"/>
    <mergeCell ref="B23:B24"/>
    <mergeCell ref="D15:D16"/>
    <mergeCell ref="D17:D19"/>
    <mergeCell ref="F25:F27"/>
    <mergeCell ref="D25:D27"/>
    <mergeCell ref="B25:B27"/>
    <mergeCell ref="E25:E27"/>
    <mergeCell ref="A17:A19"/>
    <mergeCell ref="B17:B19"/>
    <mergeCell ref="B15:B16"/>
    <mergeCell ref="A20:A22"/>
    <mergeCell ref="B20:B22"/>
    <mergeCell ref="H9:H10"/>
    <mergeCell ref="G8:G10"/>
    <mergeCell ref="B8:B10"/>
    <mergeCell ref="D23:D24"/>
    <mergeCell ref="E23:E24"/>
    <mergeCell ref="F23:F24"/>
    <mergeCell ref="F20:F22"/>
    <mergeCell ref="E20:E22"/>
    <mergeCell ref="A2:U2"/>
    <mergeCell ref="A3:U3"/>
    <mergeCell ref="A5:U5"/>
    <mergeCell ref="A6:U6"/>
    <mergeCell ref="A4:U4"/>
    <mergeCell ref="L9:L10"/>
    <mergeCell ref="C15:C16"/>
    <mergeCell ref="E17:E19"/>
    <mergeCell ref="S20:S22"/>
    <mergeCell ref="T20:T22"/>
    <mergeCell ref="C20:C22"/>
    <mergeCell ref="H8:K8"/>
    <mergeCell ref="C17:C19"/>
    <mergeCell ref="A11:U11"/>
    <mergeCell ref="A12:U12"/>
    <mergeCell ref="A8:A10"/>
    <mergeCell ref="D20:D22"/>
    <mergeCell ref="P8:P10"/>
    <mergeCell ref="C8:C10"/>
    <mergeCell ref="D8:D10"/>
    <mergeCell ref="E8:E10"/>
    <mergeCell ref="F8:F10"/>
    <mergeCell ref="L8:O8"/>
    <mergeCell ref="R8:U8"/>
    <mergeCell ref="S23:S24"/>
    <mergeCell ref="R23:R24"/>
    <mergeCell ref="R32:R34"/>
    <mergeCell ref="U32:U34"/>
    <mergeCell ref="S32:S34"/>
    <mergeCell ref="D32:D34"/>
    <mergeCell ref="S50:S51"/>
    <mergeCell ref="S41:S42"/>
    <mergeCell ref="T41:T42"/>
    <mergeCell ref="U41:U42"/>
    <mergeCell ref="R39:R40"/>
    <mergeCell ref="U48:U49"/>
    <mergeCell ref="R41:R42"/>
    <mergeCell ref="R48:R49"/>
    <mergeCell ref="R44:R47"/>
    <mergeCell ref="S35:S38"/>
    <mergeCell ref="T35:T38"/>
    <mergeCell ref="U35:U38"/>
    <mergeCell ref="T32:T34"/>
    <mergeCell ref="O45:O46"/>
    <mergeCell ref="P45:P46"/>
    <mergeCell ref="Q45:Q46"/>
    <mergeCell ref="U20:U22"/>
    <mergeCell ref="S25:S27"/>
    <mergeCell ref="T25:T27"/>
    <mergeCell ref="U25:U27"/>
    <mergeCell ref="T28:T31"/>
    <mergeCell ref="U28:U31"/>
    <mergeCell ref="D28:D31"/>
    <mergeCell ref="C41:C42"/>
    <mergeCell ref="F52:F55"/>
    <mergeCell ref="R50:R51"/>
    <mergeCell ref="R52:R55"/>
    <mergeCell ref="G43:G44"/>
    <mergeCell ref="H43:H44"/>
    <mergeCell ref="I43:I44"/>
    <mergeCell ref="J43:J44"/>
    <mergeCell ref="K43:K44"/>
    <mergeCell ref="P43:P44"/>
    <mergeCell ref="G45:G46"/>
    <mergeCell ref="Q43:Q44"/>
    <mergeCell ref="H45:H46"/>
    <mergeCell ref="I45:I46"/>
    <mergeCell ref="J45:J46"/>
    <mergeCell ref="K45:K46"/>
    <mergeCell ref="N45:N46"/>
    <mergeCell ref="F28:F31"/>
    <mergeCell ref="E52:E55"/>
    <mergeCell ref="D52:D55"/>
    <mergeCell ref="F48:F49"/>
    <mergeCell ref="C50:C51"/>
    <mergeCell ref="E50:E51"/>
    <mergeCell ref="F50:F51"/>
    <mergeCell ref="E28:E31"/>
    <mergeCell ref="F43:F47"/>
    <mergeCell ref="S28:S31"/>
    <mergeCell ref="S71:S73"/>
    <mergeCell ref="A44:A47"/>
    <mergeCell ref="E48:E49"/>
    <mergeCell ref="D50:D51"/>
    <mergeCell ref="B50:B51"/>
    <mergeCell ref="B44:B47"/>
    <mergeCell ref="C44:C47"/>
    <mergeCell ref="D74:D75"/>
    <mergeCell ref="C74:C75"/>
    <mergeCell ref="C64:C66"/>
    <mergeCell ref="B48:B49"/>
    <mergeCell ref="C48:C49"/>
    <mergeCell ref="B64:B66"/>
    <mergeCell ref="A52:A55"/>
    <mergeCell ref="D61:D63"/>
    <mergeCell ref="E61:E63"/>
    <mergeCell ref="B61:B63"/>
    <mergeCell ref="D59:D60"/>
    <mergeCell ref="E59:E60"/>
    <mergeCell ref="F59:F60"/>
    <mergeCell ref="D35:D38"/>
    <mergeCell ref="B52:B55"/>
    <mergeCell ref="C28:C31"/>
    <mergeCell ref="D43:D47"/>
    <mergeCell ref="E43:E47"/>
    <mergeCell ref="B74:B75"/>
    <mergeCell ref="A74:A75"/>
    <mergeCell ref="A67:A68"/>
    <mergeCell ref="E64:E66"/>
    <mergeCell ref="C59:C60"/>
    <mergeCell ref="D99:D100"/>
    <mergeCell ref="C71:C73"/>
    <mergeCell ref="A71:A73"/>
    <mergeCell ref="B71:B73"/>
    <mergeCell ref="C99:C100"/>
    <mergeCell ref="D92:D95"/>
    <mergeCell ref="A76:A77"/>
    <mergeCell ref="D71:D73"/>
    <mergeCell ref="B92:B95"/>
    <mergeCell ref="C61:C63"/>
    <mergeCell ref="T87:T88"/>
    <mergeCell ref="H84:H86"/>
    <mergeCell ref="I84:I86"/>
    <mergeCell ref="J84:J86"/>
    <mergeCell ref="I87:I88"/>
    <mergeCell ref="J87:J88"/>
    <mergeCell ref="K87:K88"/>
    <mergeCell ref="R90:R91"/>
    <mergeCell ref="S90:S91"/>
    <mergeCell ref="L87:L88"/>
    <mergeCell ref="Q84:Q86"/>
    <mergeCell ref="C163:G163"/>
    <mergeCell ref="B164:G164"/>
    <mergeCell ref="A165:G165"/>
    <mergeCell ref="S147:S149"/>
    <mergeCell ref="T147:T149"/>
    <mergeCell ref="U147:U149"/>
    <mergeCell ref="S150:S153"/>
    <mergeCell ref="T150:T153"/>
    <mergeCell ref="U150:U153"/>
    <mergeCell ref="F160:F162"/>
    <mergeCell ref="R150:R153"/>
    <mergeCell ref="E147:E149"/>
    <mergeCell ref="F147:F149"/>
    <mergeCell ref="A147:A149"/>
    <mergeCell ref="R147:R149"/>
    <mergeCell ref="B147:B149"/>
    <mergeCell ref="C147:C149"/>
    <mergeCell ref="A150:A153"/>
    <mergeCell ref="B150:B153"/>
    <mergeCell ref="R160:R162"/>
    <mergeCell ref="S160:S162"/>
    <mergeCell ref="T160:T162"/>
    <mergeCell ref="U160:U162"/>
    <mergeCell ref="E150:E153"/>
    <mergeCell ref="S142:S146"/>
    <mergeCell ref="R138:R139"/>
    <mergeCell ref="S138:S139"/>
    <mergeCell ref="T142:T146"/>
    <mergeCell ref="A32:A34"/>
    <mergeCell ref="B32:B34"/>
    <mergeCell ref="C32:C34"/>
    <mergeCell ref="A35:A38"/>
    <mergeCell ref="B35:B38"/>
    <mergeCell ref="C35:C38"/>
    <mergeCell ref="D39:D40"/>
    <mergeCell ref="B41:B42"/>
    <mergeCell ref="F32:F34"/>
    <mergeCell ref="F41:F42"/>
    <mergeCell ref="E41:E42"/>
    <mergeCell ref="A41:A42"/>
    <mergeCell ref="F39:F40"/>
    <mergeCell ref="E39:E40"/>
    <mergeCell ref="A39:A40"/>
    <mergeCell ref="D41:D42"/>
    <mergeCell ref="B39:B40"/>
    <mergeCell ref="E32:E34"/>
    <mergeCell ref="E35:E38"/>
    <mergeCell ref="C39:C40"/>
    <mergeCell ref="F134:F135"/>
    <mergeCell ref="A56:A58"/>
    <mergeCell ref="B56:B58"/>
    <mergeCell ref="C56:C58"/>
    <mergeCell ref="R136:R137"/>
    <mergeCell ref="R116:R117"/>
    <mergeCell ref="R113:R115"/>
    <mergeCell ref="E105:E110"/>
    <mergeCell ref="D48:D49"/>
    <mergeCell ref="F105:F110"/>
    <mergeCell ref="E99:E100"/>
    <mergeCell ref="F113:F115"/>
    <mergeCell ref="R92:R95"/>
    <mergeCell ref="F99:F100"/>
    <mergeCell ref="F92:F95"/>
    <mergeCell ref="Q96:Q97"/>
    <mergeCell ref="E92:E95"/>
    <mergeCell ref="R105:R110"/>
    <mergeCell ref="R131:R133"/>
    <mergeCell ref="R99:R100"/>
    <mergeCell ref="E103:E104"/>
    <mergeCell ref="G87:G88"/>
    <mergeCell ref="H87:H88"/>
    <mergeCell ref="G84:G86"/>
    <mergeCell ref="R78:R82"/>
    <mergeCell ref="R101:R102"/>
    <mergeCell ref="R103:R104"/>
    <mergeCell ref="C113:C115"/>
    <mergeCell ref="D101:D102"/>
    <mergeCell ref="D105:D110"/>
    <mergeCell ref="R84:R86"/>
    <mergeCell ref="R87:R88"/>
    <mergeCell ref="F103:F104"/>
    <mergeCell ref="E84:E86"/>
    <mergeCell ref="D84:D86"/>
    <mergeCell ref="E87:E91"/>
    <mergeCell ref="C87:C91"/>
    <mergeCell ref="C78:C83"/>
    <mergeCell ref="D78:D83"/>
    <mergeCell ref="E78:E83"/>
    <mergeCell ref="F64:F66"/>
    <mergeCell ref="G96:G97"/>
    <mergeCell ref="H96:H97"/>
    <mergeCell ref="I96:I97"/>
    <mergeCell ref="M84:M86"/>
    <mergeCell ref="N84:N86"/>
    <mergeCell ref="K84:K86"/>
    <mergeCell ref="O84:O86"/>
    <mergeCell ref="P84:P86"/>
    <mergeCell ref="F78:F83"/>
    <mergeCell ref="C69:G69"/>
    <mergeCell ref="D87:D91"/>
    <mergeCell ref="E154:E157"/>
    <mergeCell ref="F154:F157"/>
    <mergeCell ref="E138:E139"/>
    <mergeCell ref="A78:A82"/>
    <mergeCell ref="B78:B82"/>
    <mergeCell ref="A50:A51"/>
    <mergeCell ref="A48:A49"/>
    <mergeCell ref="F56:F58"/>
    <mergeCell ref="D64:D66"/>
    <mergeCell ref="D67:D68"/>
    <mergeCell ref="E67:E68"/>
    <mergeCell ref="A99:A100"/>
    <mergeCell ref="B99:B100"/>
    <mergeCell ref="C67:C68"/>
    <mergeCell ref="B67:B68"/>
    <mergeCell ref="F84:F89"/>
    <mergeCell ref="A61:A63"/>
    <mergeCell ref="C52:C55"/>
    <mergeCell ref="A64:A66"/>
    <mergeCell ref="F74:F75"/>
    <mergeCell ref="C92:C95"/>
    <mergeCell ref="F150:F153"/>
    <mergeCell ref="A59:A60"/>
    <mergeCell ref="B59:B60"/>
    <mergeCell ref="A96:A98"/>
    <mergeCell ref="B96:B98"/>
    <mergeCell ref="C96:C98"/>
    <mergeCell ref="D96:D98"/>
    <mergeCell ref="E96:E98"/>
    <mergeCell ref="F96:F98"/>
    <mergeCell ref="B76:B77"/>
    <mergeCell ref="E76:E77"/>
    <mergeCell ref="F76:F77"/>
    <mergeCell ref="A92:A95"/>
    <mergeCell ref="A90:A91"/>
    <mergeCell ref="B90:B91"/>
    <mergeCell ref="B84:B86"/>
    <mergeCell ref="C84:C86"/>
    <mergeCell ref="F90:F91"/>
    <mergeCell ref="A84:A86"/>
    <mergeCell ref="U138:U139"/>
    <mergeCell ref="T138:T139"/>
    <mergeCell ref="M87:M88"/>
    <mergeCell ref="N87:N88"/>
    <mergeCell ref="O87:O88"/>
    <mergeCell ref="P87:P88"/>
    <mergeCell ref="Q87:Q88"/>
    <mergeCell ref="L84:L86"/>
    <mergeCell ref="S59:S60"/>
    <mergeCell ref="R59:R60"/>
    <mergeCell ref="U96:U97"/>
    <mergeCell ref="T134:T135"/>
    <mergeCell ref="U134:U135"/>
    <mergeCell ref="S131:S133"/>
    <mergeCell ref="T131:T133"/>
    <mergeCell ref="U131:U133"/>
    <mergeCell ref="S125:S127"/>
    <mergeCell ref="T125:T127"/>
    <mergeCell ref="S78:S82"/>
    <mergeCell ref="T78:T82"/>
    <mergeCell ref="S92:S95"/>
    <mergeCell ref="S84:S86"/>
    <mergeCell ref="T84:T86"/>
    <mergeCell ref="S87:S88"/>
  </mergeCells>
  <phoneticPr fontId="0" type="noConversion"/>
  <conditionalFormatting sqref="A163:C163 A164:B164 A165 A166:Q65589 H163:Q165 S150:U150 V156:IR65584 S147:U147 D142:F146 R140:R149 A140:C146 I139:Q140 I146:Q146 S140:U142 H140:Q140 G136:Q136 I124:Q124 I127:Q127 I137:Q137 S120:U122 S125:U125 S128:U128 B136:B137 A138 S138:U138 I130:Q135 R136:R138 G100:G110 A105:F110 S103:U103 S105:U105 S113:U114 G115:G117 G103:Q103 S92:U92 S99:U99 S101:U101 A113:D117 G114:Q114 F113:F117 H120:Q120 K120:L121 V113:V139 Y113:IR139 W113:X117 W119:X139 R120:R134 G122:L139 A120:C134 D122:F134 C136:F138 S131:U131 V131:IR133 A131:R133 A147:F153 I149:Q153 G142:L153 M120:Q153 I160:Q165 S96:U96 A99:A103 G96:H96 I96:R98 S74:U74 S78:U78 S69:U69 A67:F68 I63:Q63 I66:Q66 R67:R69 S67:U67 S71:U71 I68:Q69 S56:U57 S76:U76 A76:R77 S59:U59 S35:U35 I31:Q34 R50:U50 I27:Q27 I38:Q38 I51:Q51 I55:Q61 S20:U21 S25:U25 S28:U28 S39:U39 S41:U41 I22:Q24 R20:R38 S2:U9 Q1:Q7 P2:P7 S11:U15 H1:O7 D1:D40 E1:F38 O9:O34 I16:Q16 R1:R16 A17:U19 A23:R24 S23:U23 E48:F50 A56:R60 A32:D34 S32:U33 F32:J34 D50 N47:Q69 A1:C50 G33:Q33 G54:Q54 R48:U48 A48:F48 S89:U90 R71:R78 D71:F78 A69:C78 G71:Q83 F84:F87 D84:E85 D87:E87 I40:Q40 A150:Q162 X1:IR110 W1:W85 V1:V86 V89:W110 R155:U65583 F90:Q91 B99:D104 F99:F104 G92:G98 A84:B96 C84:C86 S154:U154 C92:F96 R84:R98 H92:Q110 H113:Q117 E41:F42 G1:G42 H9:K42 H47:K69 P11:Q43 N9:N44 O36:O44 G47:G68 L9:M69 M47:N47">
    <cfRule type="cellIs" dxfId="0" priority="3" stopIfTrue="1" operator="equal">
      <formula>0</formula>
    </cfRule>
  </conditionalFormatting>
  <printOptions horizontalCentered="1"/>
  <pageMargins left="0.19685039370078741" right="0.19685039370078741" top="0.59055118110236227" bottom="0.39370078740157483" header="0.59055118110236227" footer="0.51181102362204722"/>
  <pageSetup paperSize="9" scale="85" orientation="landscape" r:id="rId1"/>
  <headerFooter alignWithMargins="0">
    <oddHeader>&amp;C&amp;P</oddHeader>
  </headerFooter>
  <rowBreaks count="2" manualBreakCount="2">
    <brk id="52" max="24" man="1"/>
    <brk id="11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 pr.</vt:lpstr>
      <vt:lpstr>'2 pr.'!Print_Area</vt:lpstr>
      <vt:lpstr>'2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BiruteZvi</cp:lastModifiedBy>
  <cp:lastPrinted>2021-06-17T08:58:38Z</cp:lastPrinted>
  <dcterms:created xsi:type="dcterms:W3CDTF">1996-10-14T23:33:28Z</dcterms:created>
  <dcterms:modified xsi:type="dcterms:W3CDTF">2021-07-04T13:50:38Z</dcterms:modified>
</cp:coreProperties>
</file>