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theme/theme1.xml" ContentType="application/vnd.openxmlformats-officedocument.theme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_rels/drawing1.xml.rels" ContentType="application/vnd.openxmlformats-package.relationships+xml"/>
  <Override PartName="/xl/comments5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nansiniai duomenys" sheetId="1" state="visible" r:id="rId3"/>
    <sheet name="Finansiniai duomenys(2015-2016)" sheetId="2" state="hidden" r:id="rId4"/>
    <sheet name="Papildoma informacija" sheetId="3" state="visible" r:id="rId5"/>
    <sheet name="Suteikta parama" sheetId="4" state="visible" r:id="rId6"/>
    <sheet name="Specialieji įpareigojimai" sheetId="5" state="visible" r:id="rId7"/>
    <sheet name="Dukterinės bendrovės" sheetId="6" state="visible" r:id="rId8"/>
  </sheets>
  <definedNames>
    <definedName function="false" hidden="false" localSheetId="5" name="_xlnm.Print_Area" vbProcedure="false">'Dukterinės bendrovės'!$B$2:$E$117</definedName>
    <definedName function="false" hidden="false" localSheetId="0" name="_xlnm.Print_Area" vbProcedure="false">'Finansiniai duomenys'!$B$2:$E$130</definedName>
    <definedName function="false" hidden="true" localSheetId="0" name="_xlnm._FilterDatabase" vbProcedure="false">'Finansiniai duomenys'!$R$1:$V$1</definedName>
    <definedName function="false" hidden="false" localSheetId="1" name="_xlnm.Print_Area" vbProcedure="false">'Finansiniai duomenys(2015-2016)'!$B$2:$E$149</definedName>
    <definedName function="false" hidden="false" localSheetId="2" name="_xlnm.Print_Area" vbProcedure="false">'Papildoma informacija'!$B$2:$I$110</definedName>
    <definedName function="false" hidden="false" localSheetId="4" name="_xlnm.Print_Area" vbProcedure="false">'Specialieji įpareigojimai'!$B$2:$S$77</definedName>
    <definedName function="false" hidden="false" localSheetId="3" name="_xlnm.Print_Area" vbProcedure="false">'Suteikta parama'!$B$2:$M$93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35" authorId="0">
      <text>
        <r>
          <rPr>
            <sz val="10"/>
            <rFont val="Arial"/>
            <family val="2"/>
          </rPr>
          <t xml:space="preserve">Jei įmonės teisinė forma yra AB arba UAB, nurodykite penkis didžiausius bendrovės akcininkus; jei įmonės teisinė forma yra SĮ, šios dalies pildyti nereikia.</t>
        </r>
      </text>
    </comment>
    <comment ref="B118" authorId="0">
      <text>
        <r>
          <rPr>
            <sz val="10"/>
            <rFont val="Arial"/>
            <family val="2"/>
          </rPr>
          <t xml:space="preserve">Jei balansas susibalansuoja, matysite žodį "Balansas"; jei nesibalansuoja - matysite disbalanso dydį (skirtumą).</t>
        </r>
      </text>
    </comment>
    <comment ref="C35" authorId="0">
      <text>
        <r>
          <rPr>
            <sz val="10"/>
            <rFont val="Arial"/>
            <family val="2"/>
          </rPr>
          <t xml:space="preserve">Įrašykite akcininko pavadinimą.</t>
        </r>
      </text>
    </comment>
    <comment ref="C60" authorId="0">
      <text>
        <r>
          <rPr>
            <sz val="10"/>
            <rFont val="Arial"/>
            <family val="2"/>
          </rPr>
          <t xml:space="preserve">Pildoma, jei įmonės veikla buvo dotuojama ir jei šios dotacijos yra išskiriamos atskira eilute įmonės pelno (nuostolių) ataskaitoje.</t>
        </r>
      </text>
    </comment>
    <comment ref="C86" authorId="0">
      <text>
        <r>
          <rPr>
            <sz val="10"/>
            <rFont val="Arial"/>
            <family val="2"/>
          </rPr>
          <t xml:space="preserve">Pildoma, jei įmonės balanse šis turtas pateikiamas atskirai nuo ilgalaikio ir trumpalaikio turto.</t>
        </r>
      </text>
    </comment>
    <comment ref="C91" authorId="0">
      <text>
        <r>
          <rPr>
            <sz val="10"/>
            <rFont val="Arial"/>
            <family val="2"/>
          </rPr>
          <t xml:space="preserve">Pildoma tik akcinių bendrovių/uždarųjų akcinių bendrovių.</t>
        </r>
      </text>
    </comment>
    <comment ref="C92" authorId="0">
      <text>
        <r>
          <rPr>
            <sz val="10"/>
            <rFont val="Arial"/>
            <family val="2"/>
          </rPr>
          <t xml:space="preserve">Pildoma savivaldybės įmonių, turinčių atitinkamo turto.</t>
        </r>
      </text>
    </comment>
    <comment ref="C106" authorId="0">
      <text>
        <r>
          <rPr>
            <sz val="10"/>
            <rFont val="Arial"/>
            <family val="2"/>
          </rPr>
          <t xml:space="preserve">Ilgalaikiai įsipareigojimai, susiję su palūkanų mokėjimais (pavyzdžiui, ilgalaikės paskolos, išperkamosios nuomos įsipareigojimai)</t>
        </r>
      </text>
    </comment>
    <comment ref="C109" authorId="0">
      <text>
        <r>
          <rPr>
            <sz val="10"/>
            <rFont val="Arial"/>
            <family val="2"/>
          </rPr>
          <t xml:space="preserve">Trumpalaikiai įsipareigojimai, susiję su palūkanų mokėjimais (pavyzdžiui, paskolos, išperkamosios nuomos įsipareigojimai)</t>
        </r>
      </text>
    </comment>
    <comment ref="C114" authorId="0">
      <text>
        <r>
          <rPr>
            <sz val="10"/>
            <rFont val="Arial"/>
            <family val="2"/>
          </rPr>
          <t xml:space="preserve">Pildoma, jei įmonės balanse šie įsipareigojimai pateikiami atskirai nuo ilgalaikių ir trumpalaikių įsipareigojimų.</t>
        </r>
      </text>
    </comment>
    <comment ref="C129" authorId="0">
      <text>
        <r>
          <rPr>
            <sz val="10"/>
            <rFont val="Arial"/>
            <family val="2"/>
          </rPr>
          <t xml:space="preserve">Nurodomi už ataskaitinio laikotarpio rezultatus </t>
        </r>
        <r>
          <rPr>
            <u val="single"/>
            <sz val="9"/>
            <color rgb="FF000000"/>
            <rFont val="Tahoma"/>
            <family val="2"/>
            <charset val="186"/>
          </rPr>
          <t xml:space="preserve">paskirti dividendai (pelno įmokos)</t>
        </r>
        <r>
          <rPr>
            <sz val="9"/>
            <color rgb="FF000000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0">
      <text>
        <r>
          <rPr>
            <sz val="10"/>
            <rFont val="Arial"/>
            <family val="2"/>
          </rPr>
          <t xml:space="preserve">Bendras darbuotojų (darbo sutarčių) skaičius; įskaičiuojami visi darbuotojai, įskaitant ir vadovus.</t>
        </r>
      </text>
    </comment>
    <comment ref="C144" authorId="0">
      <text>
        <r>
          <rPr>
            <sz val="10"/>
            <rFont val="Arial"/>
            <family val="2"/>
          </rPr>
          <t xml:space="preserve">Data, kai atsakingas asmuo patvirtina duomenų tikrumą.</t>
        </r>
      </text>
    </comment>
    <comment ref="C146" authorId="0">
      <text>
        <r>
          <rPr>
            <sz val="10"/>
            <rFont val="Arial"/>
            <family val="2"/>
          </rPr>
          <t xml:space="preserve">Šie duomenys reikalingi tuo atveju, jeigu apibendrintą ataskaitą rengiantys asmenys norėtų pasitikslinti/sužinoti daugiau informacijos apie įmonės veiklos rezultatus.</t>
        </r>
      </text>
    </comment>
    <comment ref="E35" authorId="0">
      <text>
        <r>
          <rPr>
            <sz val="10"/>
            <rFont val="Arial"/>
            <family val="2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 val="true"/>
            <i val="true"/>
            <sz val="9"/>
            <color rgb="FF000000"/>
            <rFont val="Tahoma"/>
            <family val="2"/>
            <charset val="186"/>
          </rPr>
          <t xml:space="preserve">Akcijų dalį nurodykite šimtųjų tikslumu.</t>
        </r>
      </text>
    </comment>
    <comment ref="E60" authorId="0">
      <text>
        <r>
          <rPr>
            <sz val="10"/>
            <rFont val="Arial"/>
            <family val="2"/>
          </rPr>
          <t xml:space="preserve">Pildoma, jei įmonės veikla buvo dotuojama ir jei šios dotacijos yra išskiriamos atskira eilute įmonės pelno (nuostolių) ataskaitoje.</t>
        </r>
      </text>
    </comment>
    <comment ref="E86" authorId="0">
      <text>
        <r>
          <rPr>
            <sz val="10"/>
            <rFont val="Arial"/>
            <family val="2"/>
          </rPr>
          <t xml:space="preserve">Pildoma, jei įmonės balanse šis turtas pateikiamas atskirai nuo ilgalaikio ir trumpalaikio turto.</t>
        </r>
      </text>
    </comment>
    <comment ref="E91" authorId="0">
      <text>
        <r>
          <rPr>
            <sz val="10"/>
            <rFont val="Arial"/>
            <family val="2"/>
          </rPr>
          <t xml:space="preserve">Pildoma tik akcinių bendrovių/uždarųjų akcinių bendrovių.</t>
        </r>
      </text>
    </comment>
    <comment ref="E92" authorId="0">
      <text>
        <r>
          <rPr>
            <sz val="10"/>
            <rFont val="Arial"/>
            <family val="2"/>
          </rPr>
          <t xml:space="preserve">Pildoma savivaldybės įmonių, turinčių atitinkamo turto.</t>
        </r>
      </text>
    </comment>
    <comment ref="E106" authorId="0">
      <text>
        <r>
          <rPr>
            <sz val="10"/>
            <rFont val="Arial"/>
            <family val="2"/>
          </rPr>
          <t xml:space="preserve">Ilgalaikiai įsipareigojimai, susiję su palūkanų mokėjimais (pavyzdžiui, ilgalaikės paskolos, išperkamosios nuomos įsipareigojimai)</t>
        </r>
      </text>
    </comment>
    <comment ref="E109" authorId="0">
      <text>
        <r>
          <rPr>
            <sz val="10"/>
            <rFont val="Arial"/>
            <family val="2"/>
          </rPr>
          <t xml:space="preserve">Trumpalaikiai įsipareigojimai, susiję su palūkanų mokėjimais (pavyzdžiui, paskolos, išperkamosios nuomos įsipareigojimai)</t>
        </r>
      </text>
    </comment>
    <comment ref="E114" authorId="0">
      <text>
        <r>
          <rPr>
            <sz val="10"/>
            <rFont val="Arial"/>
            <family val="2"/>
          </rPr>
          <t xml:space="preserve">Pildoma, jei įmonės balanse šie įsipareigojimai pateikiami atskirai nuo ilgalaikių ir trumpalaikių įsipareigojimų.</t>
        </r>
      </text>
    </comment>
    <comment ref="E129" authorId="0">
      <text>
        <r>
          <rPr>
            <sz val="10"/>
            <rFont val="Arial"/>
            <family val="2"/>
          </rPr>
          <t xml:space="preserve">Nurodomi už ataskaitinio laikotarpio rezultatus </t>
        </r>
        <r>
          <rPr>
            <u val="single"/>
            <sz val="9"/>
            <color rgb="FF000000"/>
            <rFont val="Tahoma"/>
            <family val="2"/>
            <charset val="186"/>
          </rPr>
          <t xml:space="preserve">paskirti dividendai (pelno įmokos)</t>
        </r>
        <r>
          <rPr>
            <sz val="9"/>
            <color rgb="FF000000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32" authorId="0">
      <text>
        <r>
          <rPr>
            <sz val="10"/>
            <rFont val="Arial"/>
            <family val="2"/>
          </rPr>
          <t xml:space="preserve">Bendras darbuotojų (darbo sutarčių) skaičius; įskaičiuojami visi darbuotojai, įskaitant ir vadovus.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H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H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H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J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J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L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L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N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N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P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P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14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R30" authorId="0">
      <text>
        <r>
          <rPr>
            <sz val="10"/>
            <rFont val="Arial"/>
            <family val="2"/>
          </rPr>
          <t xml:space="preserve">Nurodykite sąnaudas arba pajamas, kurios yra dotuojamos ar kitaip kompensuojamos (pvz. skiriant savivaldybės biudžeto asignavimus, kuriais kompensuojamos patirtos sąnaudos)</t>
        </r>
      </text>
    </comment>
    <comment ref="R46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>
      <text>
        <r>
          <rPr>
            <sz val="10"/>
            <rFont val="Arial"/>
            <family val="2"/>
          </rPr>
          <t xml:space="preserve"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<sst xmlns="http://schemas.openxmlformats.org/spreadsheetml/2006/main" count="1334" uniqueCount="593">
  <si>
    <t xml:space="preserve">PATVIRTINTA
VšĮ Valdymo koordinavimo centro 
direktoriaus 2025 m. balandžio 8 d.
įsakymu Nr. IV-10</t>
  </si>
  <si>
    <t xml:space="preserve">UAB „Akmenės vandenys“</t>
  </si>
  <si>
    <t xml:space="preserve">Akmenės rajono savivaldybė</t>
  </si>
  <si>
    <t xml:space="preserve">Vandentvarka</t>
  </si>
  <si>
    <t xml:space="preserve">UAB „Naujosios Akmenės komunalininkas“</t>
  </si>
  <si>
    <t xml:space="preserve">Miesto priežiūros ir tvarkymo sektorius</t>
  </si>
  <si>
    <t xml:space="preserve">UAB Naujosios Akmenės autobusų parkas</t>
  </si>
  <si>
    <t xml:space="preserve">Viešasis transportas</t>
  </si>
  <si>
    <t xml:space="preserve">UAB „Dzūkijos vandenys“</t>
  </si>
  <si>
    <t xml:space="preserve">Alytaus miesto savivaldybė</t>
  </si>
  <si>
    <t xml:space="preserve">Viešinamos informacijos apie savivaldybių valdomų įmonių ir jų dukterinių bendrovių veiklą ir rezultatus forma</t>
  </si>
  <si>
    <t xml:space="preserve">UAB „Alytaus šilumos tinklai“</t>
  </si>
  <si>
    <t xml:space="preserve">Šilumos tinklai</t>
  </si>
  <si>
    <t xml:space="preserve">UAB „Alytaus butų ūkis“</t>
  </si>
  <si>
    <t xml:space="preserve">Įmonės pavadinimas</t>
  </si>
  <si>
    <t xml:space="preserve">UAB „Prienų vandenys“</t>
  </si>
  <si>
    <t xml:space="preserve">UAB Alytaus regiono atliekų tvarkymo centras</t>
  </si>
  <si>
    <t xml:space="preserve">RATC</t>
  </si>
  <si>
    <t xml:space="preserve">Teisinė forma</t>
  </si>
  <si>
    <t xml:space="preserve">Akcinė bendrovė (AB)</t>
  </si>
  <si>
    <t xml:space="preserve">SĮ „Simno komunalininkas“</t>
  </si>
  <si>
    <t xml:space="preserve">Alytaus rajono savivaldybė </t>
  </si>
  <si>
    <t xml:space="preserve">-</t>
  </si>
  <si>
    <t xml:space="preserve">Įmonės kodas</t>
  </si>
  <si>
    <t xml:space="preserve">Uždaroji akcinė bendrovė (UAB)</t>
  </si>
  <si>
    <t xml:space="preserve">UAB „Anykščių vandenys“</t>
  </si>
  <si>
    <t xml:space="preserve">Anykščių rajono savivaldybė </t>
  </si>
  <si>
    <t xml:space="preserve">Sektorius</t>
  </si>
  <si>
    <t xml:space="preserve">Savivaldybės įmonė (SĮ</t>
  </si>
  <si>
    <t xml:space="preserve">UAB Anykščių komunalinis ūkis</t>
  </si>
  <si>
    <t xml:space="preserve">Daugiafunkcinių paslaugų teikimo sektorius </t>
  </si>
  <si>
    <t xml:space="preserve">Įmonės direktorius</t>
  </si>
  <si>
    <t xml:space="preserve">Rimantas Ignatavičius</t>
  </si>
  <si>
    <t xml:space="preserve">Komunalinės paslaugos: vanduo (nurodyti laukelyje žemiau, ar įmonė tik nuomoja infrastruktūrą, ar pati teikia paslaugas galutiniams vartotojams) </t>
  </si>
  <si>
    <t xml:space="preserve">UAB „Anykščių šiluma“</t>
  </si>
  <si>
    <t xml:space="preserve">Komunalinės paslaugos: šilumos tinklai (nurodyti laukelyje žemiau, ar įmonė tik nuomoja infrastruktūrą, ar pati teikia paslaugas galutiniams vartotojams)</t>
  </si>
  <si>
    <t xml:space="preserve">UAB „Birštono vandentiekis“</t>
  </si>
  <si>
    <t xml:space="preserve">Birštono savivaldybė </t>
  </si>
  <si>
    <t xml:space="preserve">Lentelės užpildymo dieną</t>
  </si>
  <si>
    <t xml:space="preserve">Butų ūkiai</t>
  </si>
  <si>
    <t xml:space="preserve">UAB „Birštono šiluma“</t>
  </si>
  <si>
    <t xml:space="preserve">Akcininkų sąrašas</t>
  </si>
  <si>
    <t xml:space="preserve">5 didžiausi akcininkai</t>
  </si>
  <si>
    <t xml:space="preserve">Valdoma akcijų dalis</t>
  </si>
  <si>
    <t xml:space="preserve">Komunalinės paslaugos: kita (nurodykite laukelyje žemiau)</t>
  </si>
  <si>
    <t xml:space="preserve">AB Birštono sanatorija „Versmė“</t>
  </si>
  <si>
    <t xml:space="preserve">Kita</t>
  </si>
  <si>
    <t xml:space="preserve">Akcininkas Nr.1</t>
  </si>
  <si>
    <t xml:space="preserve">Atliekos ir šalinimo paslaugos</t>
  </si>
  <si>
    <t xml:space="preserve">SĮ Biržų agrolaboratorija</t>
  </si>
  <si>
    <t xml:space="preserve">Biržų rajono savivaldybė </t>
  </si>
  <si>
    <t xml:space="preserve">Akcininkas Nr.2</t>
  </si>
  <si>
    <t xml:space="preserve">UAB Biržų autobusų parkas</t>
  </si>
  <si>
    <t xml:space="preserve">Akcininkas Nr.3</t>
  </si>
  <si>
    <t xml:space="preserve">Kitos transporto paslaugos</t>
  </si>
  <si>
    <t xml:space="preserve">UAB „Biržų šilumos tinklai“</t>
  </si>
  <si>
    <t xml:space="preserve">Akcininkas Nr.4</t>
  </si>
  <si>
    <t xml:space="preserve">Statyba ir architektūra</t>
  </si>
  <si>
    <t xml:space="preserve">UAB „Biržų vandenys“</t>
  </si>
  <si>
    <t xml:space="preserve">Akcininkas Nr.5</t>
  </si>
  <si>
    <t xml:space="preserve">Sveikatos priežiūros paslaugos</t>
  </si>
  <si>
    <t xml:space="preserve">AB „Druskininkų šilumos tinklai“</t>
  </si>
  <si>
    <t xml:space="preserve">Druskininkų savivaldybė </t>
  </si>
  <si>
    <t xml:space="preserve">Kiti akcininkai</t>
  </si>
  <si>
    <t xml:space="preserve">Kitų akcininkų valdoma dalis</t>
  </si>
  <si>
    <t xml:space="preserve">Leidyba</t>
  </si>
  <si>
    <t xml:space="preserve">UAB „Druskininkų vandenys“</t>
  </si>
  <si>
    <t xml:space="preserve">Kita (nurodyti laukelyje žemiau pagrindines veiklos sritis)</t>
  </si>
  <si>
    <t xml:space="preserve">UAB „Druskininkų sveikatinimo ir poilsio centras AQUA“</t>
  </si>
  <si>
    <t xml:space="preserve">Savivaldybei priklausanti dalis (%)</t>
  </si>
  <si>
    <t xml:space="preserve">UAB „Druskininkų butų ūkis“</t>
  </si>
  <si>
    <t xml:space="preserve">Butų ūkis</t>
  </si>
  <si>
    <t xml:space="preserve">Turtines ir neturtines teisės ir pareigas įmonėje / bendrovėje įgyvendinanti institucija (arba didžiausią akcijų dalį valdanti institucija)</t>
  </si>
  <si>
    <t xml:space="preserve">Prienų rajono savivaldybė</t>
  </si>
  <si>
    <t xml:space="preserve">UAB Elektrėnų autobusų parkas</t>
  </si>
  <si>
    <t xml:space="preserve">Elektrėnų savivaldybė </t>
  </si>
  <si>
    <t xml:space="preserve">UAB „Elektrėnų komunalinis ūkis“</t>
  </si>
  <si>
    <t xml:space="preserve">Ar bendrovė turi kontroliuojamų įmonių? (pildo tik akcinės bendrovės ir uždarosios akcinės bendrovės)</t>
  </si>
  <si>
    <t xml:space="preserve">Ne</t>
  </si>
  <si>
    <t xml:space="preserve">UAB „Didžiasalio komunalinės paslaugos“</t>
  </si>
  <si>
    <t xml:space="preserve">Ignalinos rajono savivaldybė</t>
  </si>
  <si>
    <t xml:space="preserve">Nurodykite bendrovės kontroliuojamas įmones (pildoma, jei bendrovė turi kontroliuojamų įmonių)</t>
  </si>
  <si>
    <t xml:space="preserve">UAB Ignalinos butų ūkis</t>
  </si>
  <si>
    <t xml:space="preserve">UAB Ignalinos šilumos tinklai</t>
  </si>
  <si>
    <t xml:space="preserve">LENTELĖSE DUOMENYS PATEIKIAMI TŪKSTANČIAIS EURŲ (JEI NENURODYTA KITAIP), VIENO SKAIČIAUS PO KABLELIO TIKSLUMU</t>
  </si>
  <si>
    <t xml:space="preserve">SĮ „Kompata“ </t>
  </si>
  <si>
    <t xml:space="preserve">Kur įmanoma, duomenys pateikiami augimo (agregavimo) principu</t>
  </si>
  <si>
    <t xml:space="preserve">UAB „Jonavos paslaugos“</t>
  </si>
  <si>
    <t xml:space="preserve">Jonavos rajono savivaldybė</t>
  </si>
  <si>
    <r>
      <rPr>
        <b val="true"/>
        <sz val="9"/>
        <rFont val="Calibri"/>
        <family val="2"/>
        <charset val="1"/>
      </rPr>
      <t xml:space="preserve">Jei įmonė turi kontroliuojamų įmonių, pateikiami </t>
    </r>
    <r>
      <rPr>
        <b val="true"/>
        <u val="single"/>
        <sz val="9"/>
        <rFont val="Calibri"/>
        <family val="2"/>
        <charset val="186"/>
      </rPr>
      <t xml:space="preserve">konsoliduoti įmonių grupės </t>
    </r>
    <r>
      <rPr>
        <b val="true"/>
        <sz val="9"/>
        <rFont val="Calibri"/>
        <family val="2"/>
        <charset val="1"/>
      </rPr>
      <t xml:space="preserve">duomenys</t>
    </r>
  </si>
  <si>
    <t xml:space="preserve">UAB „Jonavos vandenys“</t>
  </si>
  <si>
    <t xml:space="preserve">Lentelėse turi būti pateikiami audituoti metiniai duomenys</t>
  </si>
  <si>
    <t xml:space="preserve">UAB „Jonavos autobusai“</t>
  </si>
  <si>
    <t xml:space="preserve">Pelno (nuostolių) ataskaita</t>
  </si>
  <si>
    <t xml:space="preserve">Praėjęs ataskaitinis laikotarpis 2023 m.</t>
  </si>
  <si>
    <t xml:space="preserve">Ataskaitinis laikotarpis 2024 m.</t>
  </si>
  <si>
    <t xml:space="preserve">UAB „Jonavos šilumos tinklai“</t>
  </si>
  <si>
    <t xml:space="preserve">Pardavimo pajamos</t>
  </si>
  <si>
    <t xml:space="preserve">UAB „Joniškio vandenys“</t>
  </si>
  <si>
    <t xml:space="preserve">Joniškio rajono savivaldybė</t>
  </si>
  <si>
    <t xml:space="preserve">Pardavimo savikaina</t>
  </si>
  <si>
    <t xml:space="preserve">UAB „Joniškio butų ūkis“</t>
  </si>
  <si>
    <t xml:space="preserve">Bendrasis pelnas (nuostoliai)</t>
  </si>
  <si>
    <t xml:space="preserve">UAB „Joniškio autobusų parkas“</t>
  </si>
  <si>
    <t xml:space="preserve">Pardavimo sąnaudos</t>
  </si>
  <si>
    <t xml:space="preserve">UAB „Jurbarko komunalininkas“</t>
  </si>
  <si>
    <t xml:space="preserve">Jurbarko rajono savivaldybė </t>
  </si>
  <si>
    <t xml:space="preserve">Bendrosios ir administracinės sąnaudos</t>
  </si>
  <si>
    <t xml:space="preserve">UAB „Jurbarko autobusų parkas“</t>
  </si>
  <si>
    <t xml:space="preserve">Veiklos pelnas (nuostoliai)</t>
  </si>
  <si>
    <t xml:space="preserve">UAB „Jurbarko vandenys“</t>
  </si>
  <si>
    <t xml:space="preserve">Dotacijos, susijusios su pajamomis</t>
  </si>
  <si>
    <t xml:space="preserve">SĮ „Jurbarko planas“</t>
  </si>
  <si>
    <t xml:space="preserve">Kitos veiklos rezultatai</t>
  </si>
  <si>
    <t xml:space="preserve">UAB „Kaišiadorių vandenys“</t>
  </si>
  <si>
    <t xml:space="preserve">Kaišiadorių rajono savivaldybė</t>
  </si>
  <si>
    <t xml:space="preserve">Finansinė ir investicinė veikla</t>
  </si>
  <si>
    <t xml:space="preserve">UAB „Kaišiadorių šiluma“</t>
  </si>
  <si>
    <t xml:space="preserve">Pajamos</t>
  </si>
  <si>
    <t xml:space="preserve">SĮ „Kaišiadorių paslaugos“</t>
  </si>
  <si>
    <t xml:space="preserve">Sąnaudos</t>
  </si>
  <si>
    <t xml:space="preserve">UAB „Kalvarijos komunalininkas“</t>
  </si>
  <si>
    <t xml:space="preserve">Kalvarijos savivaldybė </t>
  </si>
  <si>
    <t xml:space="preserve">-Iš jų: Palūkanų sąnaudos</t>
  </si>
  <si>
    <t xml:space="preserve">AB „Kauno energija“</t>
  </si>
  <si>
    <t xml:space="preserve">Kauno miesto savivaldybė</t>
  </si>
  <si>
    <t xml:space="preserve">Pelnas (nuostoliai) prieš apmokestinimą</t>
  </si>
  <si>
    <t xml:space="preserve">UAB „Kauno autobusai“</t>
  </si>
  <si>
    <t xml:space="preserve">Pelno mokestis</t>
  </si>
  <si>
    <t xml:space="preserve">UAB „Kauno vandenys“</t>
  </si>
  <si>
    <t xml:space="preserve">Grynasis pelnas (nuostoliai)</t>
  </si>
  <si>
    <t xml:space="preserve">UAB „Švara ID“</t>
  </si>
  <si>
    <t xml:space="preserve">UAB „Kauno švara“</t>
  </si>
  <si>
    <t xml:space="preserve">UAB „Kauno gatvių apšvietimas“</t>
  </si>
  <si>
    <t xml:space="preserve">Balansas</t>
  </si>
  <si>
    <t xml:space="preserve">UAB „Stoties turgus“</t>
  </si>
  <si>
    <t xml:space="preserve">Nematerialusis turtas</t>
  </si>
  <si>
    <t xml:space="preserve">UAB „Centrinis knygynas“</t>
  </si>
  <si>
    <t xml:space="preserve">Materialusis turtas</t>
  </si>
  <si>
    <t xml:space="preserve">UAB „Laboratorinių bandymų centras“</t>
  </si>
  <si>
    <t xml:space="preserve">Finansinis turtas</t>
  </si>
  <si>
    <t xml:space="preserve">UAB Kauno butų ūkis</t>
  </si>
  <si>
    <t xml:space="preserve">Kitas ilgalaikis turtas</t>
  </si>
  <si>
    <t xml:space="preserve">Kauno SĮ „Kapinių priežiūra“</t>
  </si>
  <si>
    <t xml:space="preserve">Ilgalaikis turtas</t>
  </si>
  <si>
    <t xml:space="preserve">UAB „Kauno planas“</t>
  </si>
  <si>
    <t xml:space="preserve">UAB „Giraitės vandenys“</t>
  </si>
  <si>
    <t xml:space="preserve">Kauno rajono savivaldybė</t>
  </si>
  <si>
    <t xml:space="preserve">Atsargos</t>
  </si>
  <si>
    <t xml:space="preserve">UAB Komunalinių paslaugų centras</t>
  </si>
  <si>
    <t xml:space="preserve">Per vienerius metus gautinos sumos</t>
  </si>
  <si>
    <t xml:space="preserve">UAB „Kazlų Rūdos energija“</t>
  </si>
  <si>
    <t xml:space="preserve">Kazlų Rūdos savivaldybė</t>
  </si>
  <si>
    <t xml:space="preserve">-Iš jų: Pirkėjų skolos</t>
  </si>
  <si>
    <t xml:space="preserve">UAB „Kėdbusas“</t>
  </si>
  <si>
    <t xml:space="preserve">Kėdainių rajono savivaldybė</t>
  </si>
  <si>
    <t xml:space="preserve">Trumpalaikės investicijos, iš jų:</t>
  </si>
  <si>
    <t xml:space="preserve">UAB „Kėdainių butai“</t>
  </si>
  <si>
    <t xml:space="preserve">               - Terminuotieji indėliai</t>
  </si>
  <si>
    <t xml:space="preserve">UAB „Kėdainių vandenys“</t>
  </si>
  <si>
    <t xml:space="preserve">               - Vyriausybės vertybiniai popieriai</t>
  </si>
  <si>
    <t xml:space="preserve">UAB „Kelmės vanduo“</t>
  </si>
  <si>
    <t xml:space="preserve">Kelmės rajono savivaldybė </t>
  </si>
  <si>
    <t xml:space="preserve">               - Kitos trumpalaikės investicijos</t>
  </si>
  <si>
    <t xml:space="preserve">UAB „Kelmės autobusų parkas“</t>
  </si>
  <si>
    <t xml:space="preserve">Pinigai ir pinigų ekvivalentai</t>
  </si>
  <si>
    <t xml:space="preserve">UAB Kelmės vietinis ūkis</t>
  </si>
  <si>
    <t xml:space="preserve">Trumpalaikis turtas</t>
  </si>
  <si>
    <t xml:space="preserve">AB „Klaipėdos vanduo“</t>
  </si>
  <si>
    <t xml:space="preserve">Klaipėdos miesto savivaldybė </t>
  </si>
  <si>
    <t xml:space="preserve">AB „Klaipėdos energija“</t>
  </si>
  <si>
    <t xml:space="preserve">Ateinančių laikotarpių sąnaudos ir sukauptos pajamos</t>
  </si>
  <si>
    <t xml:space="preserve">UAB Klaipėdos regiono atliekų tvarkymo centras</t>
  </si>
  <si>
    <t xml:space="preserve">UAB „Klaipėdos paslaugos“</t>
  </si>
  <si>
    <t xml:space="preserve">Ilgalaikis turtas, laikomas pardavimui</t>
  </si>
  <si>
    <t xml:space="preserve">UAB „Naujasis turgus“</t>
  </si>
  <si>
    <t xml:space="preserve">UAB „Debreceno vaistinė“</t>
  </si>
  <si>
    <t xml:space="preserve">Turto iš viso</t>
  </si>
  <si>
    <t xml:space="preserve">UAB „Klaipėdos rajono energija“ </t>
  </si>
  <si>
    <t xml:space="preserve">Klaipėdos rajono savivaldybė </t>
  </si>
  <si>
    <t xml:space="preserve">UAB „Gargždų turgus“ </t>
  </si>
  <si>
    <t xml:space="preserve">Kapitalas (jeigu įmonės teisinė forma yra AB ar UAB) / Įmonės savininko kapitalas (jeigu įmonės teisinė forma yra SĮ)</t>
  </si>
  <si>
    <t xml:space="preserve">SĮ „Kretingos komunalininkas“</t>
  </si>
  <si>
    <t xml:space="preserve">Kretingos rajono savivaldybė </t>
  </si>
  <si>
    <t xml:space="preserve">-Iš jo: Įstatinio (pasirašytojo) kapitalo dalis</t>
  </si>
  <si>
    <t xml:space="preserve">UAB „Kretingos vandenys“</t>
  </si>
  <si>
    <t xml:space="preserve">Turtą, kuris pagal įstatymus gali būti tik valstybės nuosavybė, atitinkantis kapitalas</t>
  </si>
  <si>
    <t xml:space="preserve">UAB Kretingos autobusų parkas</t>
  </si>
  <si>
    <t xml:space="preserve">Centralizuotai valdomą valstybės turtą atitinkantis kapitalas</t>
  </si>
  <si>
    <t xml:space="preserve">UAB Kretingos šilumos tinklai</t>
  </si>
  <si>
    <t xml:space="preserve">Akcijų priedai</t>
  </si>
  <si>
    <t xml:space="preserve">UAB „Kupiškio autobusų parkas“</t>
  </si>
  <si>
    <t xml:space="preserve">Kupiškio rajono savivaldybė </t>
  </si>
  <si>
    <t xml:space="preserve">Perkainojimo rezervas (rezultatai)</t>
  </si>
  <si>
    <t xml:space="preserve">UAB „Kupiškio komunalininkas“</t>
  </si>
  <si>
    <t xml:space="preserve">Rezervai</t>
  </si>
  <si>
    <t xml:space="preserve">UAB „Kupiškio vandenys“</t>
  </si>
  <si>
    <t xml:space="preserve">-Iš jų: Privalomasis rezervas</t>
  </si>
  <si>
    <t xml:space="preserve">UAB „Lazdijų šiluma“</t>
  </si>
  <si>
    <t xml:space="preserve">Lazdijų rajono savivaldybė </t>
  </si>
  <si>
    <t xml:space="preserve">Nepaskirstytasis pelnas (nuostoliai)</t>
  </si>
  <si>
    <t xml:space="preserve">UAB „Lazdijų vanduo“</t>
  </si>
  <si>
    <t xml:space="preserve">Nuosavas kapitalas</t>
  </si>
  <si>
    <t xml:space="preserve">UAB „Marijampolės autobusų parkas“</t>
  </si>
  <si>
    <t xml:space="preserve">Marijampolės savivaldybė </t>
  </si>
  <si>
    <t xml:space="preserve">UAB „Marijampolės šilumos tinklai“</t>
  </si>
  <si>
    <t xml:space="preserve">Dotacijos, subsidijos</t>
  </si>
  <si>
    <t xml:space="preserve">UAB „Sūduvos vandenys“</t>
  </si>
  <si>
    <t xml:space="preserve">UAB Marijampolės apskrities atliekų tvarkymo centras</t>
  </si>
  <si>
    <t xml:space="preserve">Atidėjiniai</t>
  </si>
  <si>
    <t xml:space="preserve">UAB „Mažeikių šilumos tinklai“</t>
  </si>
  <si>
    <t xml:space="preserve">Mažeikių rajono savivaldybė</t>
  </si>
  <si>
    <t xml:space="preserve">UAB „Mažeikių vandenys“</t>
  </si>
  <si>
    <t xml:space="preserve">Po vienų metų mokėtinos sumos ir kiti ilgalaikiai įsipareigojimai</t>
  </si>
  <si>
    <t xml:space="preserve">UAB „Telšių regiono atliekų tvarkymo centras“</t>
  </si>
  <si>
    <t xml:space="preserve">-Iš jų: Skolos tiekėjams</t>
  </si>
  <si>
    <t xml:space="preserve">UAB „Tavo pastogė“</t>
  </si>
  <si>
    <t xml:space="preserve">-Iš jų: Ilgalaikės finansinės skolos</t>
  </si>
  <si>
    <t xml:space="preserve">UAB „Mažeikių autobusų parkas“</t>
  </si>
  <si>
    <t xml:space="preserve">Per vienus metus mokėtinos sumos ir kiti trumpalaikiai įsipareigojimai</t>
  </si>
  <si>
    <t xml:space="preserve">UAB „Mažeikių komunalinis ūkis“</t>
  </si>
  <si>
    <t xml:space="preserve">UAB Molėtų autobusų parkas</t>
  </si>
  <si>
    <t xml:space="preserve">Molėtų rajono savivaldybė</t>
  </si>
  <si>
    <t xml:space="preserve">-Iš jų: Ilgalaikių finansinių skolų einamųjų metų dalis</t>
  </si>
  <si>
    <t xml:space="preserve">UAB „Molėtų šiluma“</t>
  </si>
  <si>
    <t xml:space="preserve"> Trumpalaikės finansinės skolos</t>
  </si>
  <si>
    <t xml:space="preserve">UAB Molėtų švara</t>
  </si>
  <si>
    <t xml:space="preserve">Mokėtinos sumos ir kiti įsipareigojimai</t>
  </si>
  <si>
    <t xml:space="preserve">UAB Molėtų vanduo</t>
  </si>
  <si>
    <t xml:space="preserve">UAB „Neringos komunalininkas“</t>
  </si>
  <si>
    <t xml:space="preserve">Neringos savivaldybė</t>
  </si>
  <si>
    <t xml:space="preserve">Veikla sustabdyta</t>
  </si>
  <si>
    <t xml:space="preserve">Sukauptos sąnaudos ir ateinančių laikotarpių pajamos</t>
  </si>
  <si>
    <t xml:space="preserve">UAB „Neringos energija“</t>
  </si>
  <si>
    <t xml:space="preserve">UAB „Neringos vanduo“</t>
  </si>
  <si>
    <t xml:space="preserve">Įsipareigojimai, susiję su ilgalaikiu turtu, laikomu pardavimui</t>
  </si>
  <si>
    <t xml:space="preserve">UAB „Pagėgių komunalinis ūkis“</t>
  </si>
  <si>
    <t xml:space="preserve">Pagėgių savivaldybė</t>
  </si>
  <si>
    <t xml:space="preserve">UAB „Pakruojo komunalininkas“</t>
  </si>
  <si>
    <t xml:space="preserve">Pakruojo rajono savivaldybė </t>
  </si>
  <si>
    <t xml:space="preserve">Nuosavo kapitalo ir įsipareigojimų iš viso</t>
  </si>
  <si>
    <t xml:space="preserve">UAB „Pakruojo šiluma“</t>
  </si>
  <si>
    <t xml:space="preserve">UAB „Pakruojo vandentiekis“</t>
  </si>
  <si>
    <t xml:space="preserve">Ar balansas susibalansuoja?</t>
  </si>
  <si>
    <t xml:space="preserve">UAB „Pakruojo autotransportas“</t>
  </si>
  <si>
    <t xml:space="preserve">UAB „Palangos vandenys“</t>
  </si>
  <si>
    <t xml:space="preserve">Palangos miesto savivaldybė</t>
  </si>
  <si>
    <t xml:space="preserve">Įmonės teisės ir įsipareigojimai, nenurodyti balanse</t>
  </si>
  <si>
    <t xml:space="preserve">UAB „Palangos komunalinis ūkis“</t>
  </si>
  <si>
    <t xml:space="preserve">UAB „Palangos šilumos tinklai“</t>
  </si>
  <si>
    <t xml:space="preserve">UAB „Palangos Klevas“</t>
  </si>
  <si>
    <t xml:space="preserve">Kita informacija</t>
  </si>
  <si>
    <t xml:space="preserve">SĮ „Šventosios jūrų uosto direkcija“</t>
  </si>
  <si>
    <t xml:space="preserve">Nusidėvėjimas ir amortizacija, įskaičiuoti į ataskaitinio laikotarpio pelno (nuostolių) ataskaitą</t>
  </si>
  <si>
    <t xml:space="preserve">Taip</t>
  </si>
  <si>
    <t xml:space="preserve">AB „Panevėžio energija“</t>
  </si>
  <si>
    <t xml:space="preserve">Panevėžio miesto savivaldybė</t>
  </si>
  <si>
    <t xml:space="preserve">Investicijos į ilgalaikį turtą</t>
  </si>
  <si>
    <t xml:space="preserve">UAB „Aukštaitijos vandenys“</t>
  </si>
  <si>
    <r>
      <rPr>
        <sz val="9"/>
        <color theme="1"/>
        <rFont val="Calibri"/>
        <family val="2"/>
        <charset val="1"/>
      </rPr>
      <t xml:space="preserve">Paskirstytinasis pelnas (nuostoliai) </t>
    </r>
    <r>
      <rPr>
        <i val="true"/>
        <sz val="9"/>
        <color theme="1"/>
        <rFont val="Calibri"/>
        <family val="2"/>
        <charset val="186"/>
      </rPr>
      <t xml:space="preserve">(iš kurio paskiriami dividendai ar pelno įmoka)</t>
    </r>
  </si>
  <si>
    <t xml:space="preserve">AB „Panevėžio specialus autotransportas“</t>
  </si>
  <si>
    <t xml:space="preserve">Skirstant ataskaitinio laikotarpio pelną akcininkams paskirti dividendai (arba savininkui paskirta pelno įmoka, jei pildoma SĮ)</t>
  </si>
  <si>
    <t xml:space="preserve">UAB „Panevėžio autobusų parkas“</t>
  </si>
  <si>
    <t xml:space="preserve">AB „Panevėžio butų ūkis“</t>
  </si>
  <si>
    <t xml:space="preserve">Informacija apie darbuotojus</t>
  </si>
  <si>
    <t xml:space="preserve">UAB „Panevėžio gatvės“</t>
  </si>
  <si>
    <t xml:space="preserve">Darbuotojų skaičius laikotarpio pabaigoje</t>
  </si>
  <si>
    <t xml:space="preserve">UAB „Grauduva“</t>
  </si>
  <si>
    <t xml:space="preserve">Iš jų: administracijos darbuotojų skaičius laikotarpio pabaigoje</t>
  </si>
  <si>
    <t xml:space="preserve">UAB „Panevėžio būstas“</t>
  </si>
  <si>
    <t xml:space="preserve">    Vidutinis darbuotojų skaičius</t>
  </si>
  <si>
    <t xml:space="preserve">UAB Panevėžio regiono atliekų tvarkymo centras</t>
  </si>
  <si>
    <t xml:space="preserve">Vidutinis darbuotojų amžius</t>
  </si>
  <si>
    <t xml:space="preserve">UAB „Pasvalio vandenys“</t>
  </si>
  <si>
    <t xml:space="preserve">Pasvalio rajono savivaldybė</t>
  </si>
  <si>
    <t xml:space="preserve">Pastabos</t>
  </si>
  <si>
    <t xml:space="preserve">UAB „Pasvalio autobusų parkas“</t>
  </si>
  <si>
    <t xml:space="preserve">Jei turite pastabų dėl užpildytos informacijos, pateikite jas čia:</t>
  </si>
  <si>
    <t xml:space="preserve">UAB „Pasvalio knygos“</t>
  </si>
  <si>
    <t xml:space="preserve">UAB „Pasvalio butų ūkis“</t>
  </si>
  <si>
    <t xml:space="preserve">SĮ „Plungės būstas“</t>
  </si>
  <si>
    <t xml:space="preserve">Plungės rajono savivaldybė</t>
  </si>
  <si>
    <t xml:space="preserve">UAB „Plungės autobusų parkas“</t>
  </si>
  <si>
    <t xml:space="preserve">Informacija apie lentelės duomenų tikrumą patvirtinantį asmenį</t>
  </si>
  <si>
    <t xml:space="preserve">UAB „Plungės šilumos tinklai“</t>
  </si>
  <si>
    <t xml:space="preserve">Lentelės duomenų patvirtinimo data</t>
  </si>
  <si>
    <t xml:space="preserve">UAB „Plungės vandenys“</t>
  </si>
  <si>
    <t xml:space="preserve">Atsakingas asmuo (vardas, pavardė, pareigos)</t>
  </si>
  <si>
    <t xml:space="preserve">Vyr. buhalterė Asta Balčiukynienė</t>
  </si>
  <si>
    <t xml:space="preserve">UAB „Prienų šilumos tinklai“</t>
  </si>
  <si>
    <t xml:space="preserve">Prienų rajono savivaldybė </t>
  </si>
  <si>
    <t xml:space="preserve">Atsakingo asmens kontaktiniai duomenys (telefono nr. ir elektroninio pašto adresas)</t>
  </si>
  <si>
    <t xml:space="preserve">0-650-10509 buhalterija@prienuvandenys.lt</t>
  </si>
  <si>
    <t xml:space="preserve">Atsakingo asmens parašas (reikalingas tik skenuotoje versijoje) arba elektroninis parašas </t>
  </si>
  <si>
    <t xml:space="preserve">UAB „Prienų butų ūkis“</t>
  </si>
  <si>
    <t xml:space="preserve">UAB „Radviliškio autobusų parkas“</t>
  </si>
  <si>
    <t xml:space="preserve">Radviliškio rajono savivaldybė</t>
  </si>
  <si>
    <t xml:space="preserve">UAB „Radviliškio šiluma“</t>
  </si>
  <si>
    <t xml:space="preserve">UAB „Radviliškio vanduo“</t>
  </si>
  <si>
    <t xml:space="preserve">UAB „Raseinių šilumos tinklai“</t>
  </si>
  <si>
    <t xml:space="preserve">Raseinių rajono savivaldybė</t>
  </si>
  <si>
    <t xml:space="preserve">UAB „Raseinių vandenys“</t>
  </si>
  <si>
    <t xml:space="preserve">UAB „Raseinių autobusų parkas“</t>
  </si>
  <si>
    <t xml:space="preserve">UAB „Raseinių komunalinės paslaugos“</t>
  </si>
  <si>
    <t xml:space="preserve">UAB „Rietavo komunalinis ūkis“</t>
  </si>
  <si>
    <t xml:space="preserve">Rietavo savivaldybė </t>
  </si>
  <si>
    <t xml:space="preserve">UAB „Rokiškio vandenys“</t>
  </si>
  <si>
    <t xml:space="preserve">Rokiškio rajono savivaldybė </t>
  </si>
  <si>
    <t xml:space="preserve">UAB „Rokiškio autobusų parkas“</t>
  </si>
  <si>
    <t xml:space="preserve">AB „Rokiškio komunalininkas“</t>
  </si>
  <si>
    <t xml:space="preserve">UAB „Skuodo šiluma“</t>
  </si>
  <si>
    <t xml:space="preserve">Skuodo rajono savivaldybė </t>
  </si>
  <si>
    <t xml:space="preserve">UAB „Skuodo vandenys“</t>
  </si>
  <si>
    <t xml:space="preserve">UAB „Skuodo autobusai“</t>
  </si>
  <si>
    <t xml:space="preserve">UAB „Šakių šilumos tinklai“</t>
  </si>
  <si>
    <t xml:space="preserve">Šakių rajono savivaldybė </t>
  </si>
  <si>
    <t xml:space="preserve">UAB „Šakių vandenys“</t>
  </si>
  <si>
    <t xml:space="preserve">UAB „Šakių autobusų parkas“</t>
  </si>
  <si>
    <t xml:space="preserve">UAB „Šakių laidotuvių namai“</t>
  </si>
  <si>
    <t xml:space="preserve">UAB „Šalčininkų autobusų parkas“</t>
  </si>
  <si>
    <t xml:space="preserve">Šalčininkų rajono savivaldybė</t>
  </si>
  <si>
    <t xml:space="preserve">UAB „Eišiškių komunalinis ūkis“</t>
  </si>
  <si>
    <t xml:space="preserve">UAB „Tvarkyba“</t>
  </si>
  <si>
    <t xml:space="preserve">UAB „Šalčininkų šilumos tinklai“</t>
  </si>
  <si>
    <t xml:space="preserve">UAB „Šiaulių vandenys“</t>
  </si>
  <si>
    <t xml:space="preserve">Šiaulių miesto savivaldybė </t>
  </si>
  <si>
    <t xml:space="preserve">UAB „Busturas“</t>
  </si>
  <si>
    <t xml:space="preserve">AB „Šiaulių energija“</t>
  </si>
  <si>
    <t xml:space="preserve">UAB „Šiaulių gatvių apšvietimas“</t>
  </si>
  <si>
    <t xml:space="preserve">UAB Pabalių turgus</t>
  </si>
  <si>
    <t xml:space="preserve">SĮ Šiaulių oro uostas</t>
  </si>
  <si>
    <t xml:space="preserve">UAB Kuršėnų komunalinis ūkis</t>
  </si>
  <si>
    <t xml:space="preserve">Šiaulių rajono savivaldybė</t>
  </si>
  <si>
    <t xml:space="preserve">UAB „Kuršėnų vandenys“</t>
  </si>
  <si>
    <t xml:space="preserve">UAB Kuršėnų autobusų parkas</t>
  </si>
  <si>
    <t xml:space="preserve">UAB „Šilalės vandenys“</t>
  </si>
  <si>
    <t xml:space="preserve">Šilalės rajono savivaldybė</t>
  </si>
  <si>
    <t xml:space="preserve">UAB „Šilalės šilumos tinklai“</t>
  </si>
  <si>
    <t xml:space="preserve">UAB „Šilalės autobusų parkas“</t>
  </si>
  <si>
    <t xml:space="preserve">UAB „Gedmina“</t>
  </si>
  <si>
    <t xml:space="preserve">UAB „Šilutės šilumos tinklai“</t>
  </si>
  <si>
    <t xml:space="preserve">Šilutės rajono savivaldybė </t>
  </si>
  <si>
    <t xml:space="preserve">UAB „Šilutės vandenys“</t>
  </si>
  <si>
    <t xml:space="preserve">UAB „Šilutės autobusų parkas“</t>
  </si>
  <si>
    <t xml:space="preserve">UAB „Širvintų šiluma“</t>
  </si>
  <si>
    <t xml:space="preserve">Širvintų rajono savivaldybė</t>
  </si>
  <si>
    <t xml:space="preserve">UAB „Širvintų vandenys“</t>
  </si>
  <si>
    <t xml:space="preserve">UAB „Širvintų knygynas“</t>
  </si>
  <si>
    <t xml:space="preserve">UAB „Širvintos verslui ir laisvalaikiui“</t>
  </si>
  <si>
    <t xml:space="preserve">UAB „Širvintų autobusų parkas“</t>
  </si>
  <si>
    <t xml:space="preserve">UAB „Švenčionių komunalinis centras"</t>
  </si>
  <si>
    <t xml:space="preserve">Švenčionių rajono savivaldybė </t>
  </si>
  <si>
    <t xml:space="preserve">SĮ „Švenčionių planas“</t>
  </si>
  <si>
    <t xml:space="preserve">UAB Tauragės autobusų parkas</t>
  </si>
  <si>
    <t xml:space="preserve">Tauragės rajono savivaldybė</t>
  </si>
  <si>
    <t xml:space="preserve">UAB „Tauragės vandenys“</t>
  </si>
  <si>
    <t xml:space="preserve">UAB Tauragės šilumos tinklai</t>
  </si>
  <si>
    <t xml:space="preserve">UAB „Dunokai“</t>
  </si>
  <si>
    <t xml:space="preserve">UAB Tauragės regiono atliekų tvarkymo centras</t>
  </si>
  <si>
    <t xml:space="preserve">UAB Telšių autobusų parkas</t>
  </si>
  <si>
    <t xml:space="preserve">Telšių rajono savivaldybė</t>
  </si>
  <si>
    <t xml:space="preserve">UAB „Telšių vandenys“</t>
  </si>
  <si>
    <t xml:space="preserve">UAB „Telšių šilumos tinklai“</t>
  </si>
  <si>
    <t xml:space="preserve">SĮ Telšių butų ūkis</t>
  </si>
  <si>
    <t xml:space="preserve">UAB „Trakų vandenys“</t>
  </si>
  <si>
    <t xml:space="preserve">Trakų rajono savivaldybė</t>
  </si>
  <si>
    <t xml:space="preserve">UAB „Trakų paslaugos“</t>
  </si>
  <si>
    <t xml:space="preserve">UAB „Ukmergės autobusų parkas“</t>
  </si>
  <si>
    <t xml:space="preserve">Ukmergės rajono savivaldybė </t>
  </si>
  <si>
    <t xml:space="preserve">UAB „Ukmergės butų ūkis“</t>
  </si>
  <si>
    <t xml:space="preserve">UAB „Ukmergės šiluma“</t>
  </si>
  <si>
    <t xml:space="preserve">UAB „Ukmergės vandenys“</t>
  </si>
  <si>
    <t xml:space="preserve">UAB „Utenos šilumos tinklai“</t>
  </si>
  <si>
    <t xml:space="preserve">Utenos rajono savivaldybė </t>
  </si>
  <si>
    <t xml:space="preserve">UAB „Utenos vandenys“</t>
  </si>
  <si>
    <t xml:space="preserve">UAB „Utenos butų ūkis“</t>
  </si>
  <si>
    <t xml:space="preserve">UAB „Utenos komunalininkas“</t>
  </si>
  <si>
    <t xml:space="preserve">UAB „Utenos autobusų parkas“</t>
  </si>
  <si>
    <t xml:space="preserve">UAB „Utenos regiono atliekų tvarkymo centras“</t>
  </si>
  <si>
    <t xml:space="preserve">UAB „Varėnos knyga“</t>
  </si>
  <si>
    <t xml:space="preserve">Varėnos rajono savivaldybė </t>
  </si>
  <si>
    <t xml:space="preserve">UAB „Varėnos šiluma“</t>
  </si>
  <si>
    <t xml:space="preserve">UAB „Varėnos vandenys“</t>
  </si>
  <si>
    <t xml:space="preserve">UAB „Varėnos autobusų parkas“</t>
  </si>
  <si>
    <t xml:space="preserve">UAB „Vilkaviškio vandenys“</t>
  </si>
  <si>
    <t xml:space="preserve">Vilkaviškio rajono savivaldybė</t>
  </si>
  <si>
    <t xml:space="preserve">UAB „Vilkaviškio šilumos tinklai“</t>
  </si>
  <si>
    <t xml:space="preserve">UAB „Vilkaviškio komunalinis ūkis“</t>
  </si>
  <si>
    <t xml:space="preserve">UAB „Kybartų darna“</t>
  </si>
  <si>
    <t xml:space="preserve">UAB „Vilkaviškio architektūros biuras“</t>
  </si>
  <si>
    <t xml:space="preserve">AB „Vilniaus šilumos tinklai“</t>
  </si>
  <si>
    <t xml:space="preserve">Vilniaus miesto savivaldybė</t>
  </si>
  <si>
    <t xml:space="preserve">UAB „Vilniaus vandenys“</t>
  </si>
  <si>
    <t xml:space="preserve">UAB „Vilniaus viešasis transportas“</t>
  </si>
  <si>
    <t xml:space="preserve">UAB „Grinda“</t>
  </si>
  <si>
    <t xml:space="preserve">UAB „Vilniaus vystymo kompanija“</t>
  </si>
  <si>
    <t xml:space="preserve">SĮ „Susisiekimo paslaugos“</t>
  </si>
  <si>
    <t xml:space="preserve">SĮ „Vilniaus miesto būstas“</t>
  </si>
  <si>
    <t xml:space="preserve">UAB „Vilniaus apšvietimas“</t>
  </si>
  <si>
    <t xml:space="preserve">UAB „VAATC“</t>
  </si>
  <si>
    <t xml:space="preserve">UAB „ID Vilnius“</t>
  </si>
  <si>
    <t xml:space="preserve">SĮ „Vilniaus atliekų sistemos administratorius“</t>
  </si>
  <si>
    <t xml:space="preserve">UAB „Nemenčinės komunalininkas“</t>
  </si>
  <si>
    <t xml:space="preserve">Vilniaus rajono savivaldybė</t>
  </si>
  <si>
    <t xml:space="preserve">UAB „Nemėžio komunalininkas“</t>
  </si>
  <si>
    <t xml:space="preserve">SĮ Vilniaus rajono autobusų parkas</t>
  </si>
  <si>
    <t xml:space="preserve">UAB „Visagino būstas“</t>
  </si>
  <si>
    <t xml:space="preserve">Visagino savivaldybė </t>
  </si>
  <si>
    <t xml:space="preserve">UAB „Visagino energija“</t>
  </si>
  <si>
    <t xml:space="preserve">UAB „Zarasų būstas“</t>
  </si>
  <si>
    <t xml:space="preserve">Zarasų rajono savivaldybė </t>
  </si>
  <si>
    <t xml:space="preserve">Viešinamos informacijos apie savivaldybių valdomų įmonių veiklą ir rezultatus formos</t>
  </si>
  <si>
    <t xml:space="preserve">1 priedas</t>
  </si>
  <si>
    <t xml:space="preserve">Informacija apie savivaldybių valdomų įmonių veiklą ir rezultatus 2015 - 2016 metais</t>
  </si>
  <si>
    <t xml:space="preserve">Savivaldybės įmonė (SĮ)</t>
  </si>
  <si>
    <t xml:space="preserve">Įmonės teisinis statusas</t>
  </si>
  <si>
    <t xml:space="preserve">reorganizuojamas</t>
  </si>
  <si>
    <t xml:space="preserve">dalyvaujantis reorganizavime</t>
  </si>
  <si>
    <t xml:space="preserve">pertvarkomas</t>
  </si>
  <si>
    <t xml:space="preserve">restruktūrizuojamas</t>
  </si>
  <si>
    <t xml:space="preserve">bankrutuojantis</t>
  </si>
  <si>
    <t xml:space="preserve">bankrutavęs</t>
  </si>
  <si>
    <t xml:space="preserve">likviduojamas</t>
  </si>
  <si>
    <t xml:space="preserve">inicijuojantis Europos bendrovės steigimą jungimo būdu</t>
  </si>
  <si>
    <t xml:space="preserve">inicijuojantis Europos bendrovės steigimą valdymo (holdingo) būdu</t>
  </si>
  <si>
    <t xml:space="preserve">Europos bendrovė, kurios buveinė perkeliama</t>
  </si>
  <si>
    <t xml:space="preserve">dalyvaujantis atskyrime</t>
  </si>
  <si>
    <t xml:space="preserve">Įmonės įsteigimo data</t>
  </si>
  <si>
    <t xml:space="preserve">Sektorius, kuriame veikia įmonė</t>
  </si>
  <si>
    <t xml:space="preserve">Įmonės direktorius (generalinis direktorius)</t>
  </si>
  <si>
    <t xml:space="preserve">Įmonės vyr. finansininkas (vyr. buhalteris)</t>
  </si>
  <si>
    <t xml:space="preserve">Komunalinės paslaugos: kita</t>
  </si>
  <si>
    <t xml:space="preserve">Turtines ir neturtines teisės ir pareigas įmonėje/bendrovėje įgyvendinanti institucija (arba didžiausią akcijų dalį valdanti institucija)</t>
  </si>
  <si>
    <t xml:space="preserve">2015 metai</t>
  </si>
  <si>
    <t xml:space="preserve">2016 metai</t>
  </si>
  <si>
    <t xml:space="preserve">-Iš jo: Mažumai tenkanti grynojo pelno dalis (pildoma akcinių bendrovių/uždarųjų akcinių bendrovių, turinčių kontroliuojamų įmonių)</t>
  </si>
  <si>
    <t xml:space="preserve">Biologinis turtas</t>
  </si>
  <si>
    <t xml:space="preserve">Atsargos, išankstiniai apmokėjimai ir nebaigtos vykdyti sutartys</t>
  </si>
  <si>
    <t xml:space="preserve">Kitas trumpalaikis turtas</t>
  </si>
  <si>
    <t xml:space="preserve">Mažumai tenkanti nuosavo kapitalo dalis (pildoma tik akcinių bendrovių/uždarųjų akcinių bendrovių, turinčių kontroliuojamų įmonių)</t>
  </si>
  <si>
    <t xml:space="preserve">Atidėjimai</t>
  </si>
  <si>
    <t xml:space="preserve">Ilgalaikiai įsipareigojimai</t>
  </si>
  <si>
    <t xml:space="preserve">Trumpalaikiai įsipareigojimai</t>
  </si>
  <si>
    <t xml:space="preserve">             Trumpalaikės finansinės skolos</t>
  </si>
  <si>
    <t xml:space="preserve">Iš viso įsipareigojimų</t>
  </si>
  <si>
    <t xml:space="preserve">Viso disponuojamo nekilnojamojo turto plotas, kv. m.</t>
  </si>
  <si>
    <t xml:space="preserve"> </t>
  </si>
  <si>
    <t xml:space="preserve">Skirstant ataskaitinio laikotarpio pelną akcininkams paskirti dividendai (savininkui paskirta pelno įmoka, jei pildoma SĮ)</t>
  </si>
  <si>
    <t xml:space="preserve">Vidutinis sąlyginis darbuotojų skaičius per laikotarpį</t>
  </si>
  <si>
    <t xml:space="preserve">Bendros darbo apmokėjimo lėšos</t>
  </si>
  <si>
    <r>
      <rPr>
        <b val="true"/>
        <i val="true"/>
        <sz val="9"/>
        <color rgb="FFFF0000"/>
        <rFont val="Calibri"/>
        <family val="2"/>
        <charset val="186"/>
      </rPr>
      <t xml:space="preserve">Pastaba:</t>
    </r>
    <r>
      <rPr>
        <i val="true"/>
        <sz val="9"/>
        <rFont val="Calibri"/>
        <family val="2"/>
        <charset val="1"/>
      </rPr>
      <t xml:space="preserve"> įskaitant darbuotojo mokamus SODROS mokesčius, tačiau neįskaitant darbdavio mokamų SODROS mokesčių.</t>
    </r>
  </si>
  <si>
    <t xml:space="preserve">Atsakingo asmens parašas (reikalingas tik skenuotoje versijoje)</t>
  </si>
  <si>
    <t xml:space="preserve">FORMOS PILDYMO TAISYKLĖS</t>
  </si>
  <si>
    <t xml:space="preserve">Viešinamos informacijos apie savivaldybių valdomų įmonių ir jų dukterinių bendrovių veiklą ir rezultatus formos</t>
  </si>
  <si>
    <r>
      <rPr>
        <b val="true"/>
        <sz val="9"/>
        <rFont val="Calibri"/>
        <family val="2"/>
        <charset val="1"/>
      </rPr>
      <t xml:space="preserve">PRAŠOME VISŲ ĮMONIŲ UŽPILDYTI ŽEMIAU ESANČIAS "INFORMACIJOS APIE ĮMONĖS VALDYSENĄ" IR "PARDAVIMO PAJAMŲ STRUKTŪRA" LENTELES
</t>
    </r>
    <r>
      <rPr>
        <b val="true"/>
        <u val="single"/>
        <sz val="9"/>
        <color rgb="FFFF0000"/>
        <rFont val="Calibri"/>
        <family val="2"/>
        <charset val="186"/>
      </rPr>
      <t xml:space="preserve">RATC, ŠILUMOS TINKLŲ, VANDENTVARKOS IR VIEŠOJO TRANSPORTO  SEKTORIAUS ĮMONIŲ</t>
    </r>
    <r>
      <rPr>
        <sz val="9"/>
        <color rgb="FFFF0000"/>
        <rFont val="Calibri"/>
        <family val="2"/>
        <charset val="186"/>
      </rPr>
      <t xml:space="preserve"> PRAŠOME PAPILDOMAI UŽPILDYTI </t>
    </r>
    <r>
      <rPr>
        <b val="true"/>
        <u val="single"/>
        <sz val="9"/>
        <color rgb="FFFF0000"/>
        <rFont val="Calibri"/>
        <family val="2"/>
        <charset val="186"/>
      </rPr>
      <t xml:space="preserve">ATITINKAMAI PAVADINTAS LENTELES
</t>
    </r>
  </si>
  <si>
    <t xml:space="preserve">Informacija apie Įmonės valdyseną </t>
  </si>
  <si>
    <t xml:space="preserve">Ar per paskutinius 4 metus įmonei buvo pateiktas (arba atnaujintas) patvirtintas raštas dėl valstybės lūkesčių (lūkesčių raštas)?</t>
  </si>
  <si>
    <t xml:space="preserve">Prašome įrašyti naujausio lūkesčių rašto datą</t>
  </si>
  <si>
    <t xml:space="preserve">2025 m. balandžio 14 d.</t>
  </si>
  <si>
    <t xml:space="preserve">Ar lūkesčių rašte nustatyti finansiniai tikslai?</t>
  </si>
  <si>
    <t xml:space="preserve">Ar šiuo metu galiojantis lūkesčių raštas yra aktualus ir atitinka savivaldybės komunikuojamus lūkesčius ar verslo aplinką?</t>
  </si>
  <si>
    <t xml:space="preserve">Ar įmonė turi patvirtintą Strateginį veiklos planą? </t>
  </si>
  <si>
    <t xml:space="preserve">Jei įmonė viešina savo strateginį veiklos planą svetainėje, prašome pateikti nuorodą</t>
  </si>
  <si>
    <t xml:space="preserve">https://www.prienuvandenys.lt/dokumentai/</t>
  </si>
  <si>
    <t xml:space="preserve">Jei įmonė strateginį veiklos planą turi, kada jis buvo patvirtintas?</t>
  </si>
  <si>
    <t xml:space="preserve">Kas kiek laiko yra atnaujinamas strateginis veiklos planas?</t>
  </si>
  <si>
    <t xml:space="preserve">Kas 5 metus</t>
  </si>
  <si>
    <t xml:space="preserve">Kas tvirtina strateginį veiklos planą?</t>
  </si>
  <si>
    <t xml:space="preserve">Įmonės vadovas</t>
  </si>
  <si>
    <t xml:space="preserve">Kaip dažnai yra atliekamas strateginio veiklos plano įgyvendinimo vertinimas?</t>
  </si>
  <si>
    <t xml:space="preserve">Klausimai apie valdybą (o jei sudaryta stebėtojų taryba - tik apie stebėtojų tarybą)</t>
  </si>
  <si>
    <t xml:space="preserve">Ar įmonėje yra sudaryta valdyba (stebėtojų taryba)?</t>
  </si>
  <si>
    <t xml:space="preserve">Ar valdyba (stebėtojų taryba) kasmet atlieka formalizuotą savo veiklos vertinimą?</t>
  </si>
  <si>
    <t xml:space="preserve">Ar valdyba (stebėtojų taryba) kasmet pasitvirtina metinį veiklos planą (kuriame nustatomas valdybos (stebėtojų tarybos) posėdžių grafikas, svarbiausi numatomi darbai)?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</si>
  <si>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</si>
  <si>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 xml:space="preserve">Pardavimo pajamų struktūra</t>
  </si>
  <si>
    <r>
      <rPr>
        <b val="true"/>
        <sz val="9"/>
        <color theme="1"/>
        <rFont val="Calibri"/>
        <family val="2"/>
        <charset val="186"/>
      </rPr>
      <t xml:space="preserve">Prašome detalizuoti Įmonės pardavimo pajamas pagal skirtingas veiklas, kurias įmonė vykdo. </t>
    </r>
    <r>
      <rPr>
        <b val="true"/>
        <u val="single"/>
        <sz val="9"/>
        <color rgb="FFFF0000"/>
        <rFont val="Calibri"/>
        <family val="2"/>
        <charset val="186"/>
      </rPr>
      <t xml:space="preserve">Prašome išskirti visas veiklas, kurios sudaro bent 10 proc. įmonės pardavimo pajamų </t>
    </r>
  </si>
  <si>
    <t xml:space="preserve">Pardavimo pajamos, tūkst. eurų</t>
  </si>
  <si>
    <t xml:space="preserve">1.</t>
  </si>
  <si>
    <t xml:space="preserve">Geriamojo vandens tiekimas</t>
  </si>
  <si>
    <t xml:space="preserve">2.</t>
  </si>
  <si>
    <t xml:space="preserve">Nuotekų surinkimas ir valymas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</si>
  <si>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</si>
  <si>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</si>
  <si>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</si>
  <si>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</si>
  <si>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</si>
  <si>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</si>
  <si>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</si>
  <si>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</si>
  <si>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Kitos pardavimo pajamos, tūkst. Eurų</t>
  </si>
  <si>
    <t xml:space="preserve">Investicijos į atliekų tvarkymo įrenginius, tūkst. eurų</t>
  </si>
  <si>
    <t xml:space="preserve">Valdoma infrastruktūra:</t>
  </si>
  <si>
    <t xml:space="preserve"> - Regioniniai sąvartynai</t>
  </si>
  <si>
    <t xml:space="preserve"> - Netinkamų eksploatuoti uždarytų sąvartynų priežiūra</t>
  </si>
  <si>
    <t xml:space="preserve"> - Didelių gabaritų atliekų surinkimo aikštelės</t>
  </si>
  <si>
    <t xml:space="preserve"> - Mechaninio biologinio apdorojimo (MBA) įrenginiai</t>
  </si>
  <si>
    <t xml:space="preserve"> - Žaliųjų atliekų kompostavimo aikštelės</t>
  </si>
  <si>
    <t xml:space="preserve">Bendras tvarkomų atliekų kiekis, tonomis</t>
  </si>
  <si>
    <t xml:space="preserve">MBA įrenginiuose apdorotų atliekų kiekis, tonomis</t>
  </si>
  <si>
    <t xml:space="preserve">Sąvartyne pašalintų atliekų kiekis, tonomis</t>
  </si>
  <si>
    <t xml:space="preserve">Investicijos į šilumos perdavimo infrastruktūrą, tūkst. eurų</t>
  </si>
  <si>
    <t xml:space="preserve">Investicijos į šilumos gamybos infrastruktūrą, tūkst. eurų</t>
  </si>
  <si>
    <t xml:space="preserve">Vidutinis šilumos tinklų svertinis amžius, metais </t>
  </si>
  <si>
    <t xml:space="preserve">Realizuota šilumos energija, MWh</t>
  </si>
  <si>
    <t xml:space="preserve">Patirti nuostoliai tinkle, MWh</t>
  </si>
  <si>
    <t xml:space="preserve">Pagaminta energija iš nuosavų šaltinių, MWh</t>
  </si>
  <si>
    <t xml:space="preserve">Įsigyta energija iš NŠG, MWh</t>
  </si>
  <si>
    <t xml:space="preserve">Ar šilumos energija susibalansuoja?</t>
  </si>
  <si>
    <t xml:space="preserve">Investicijos į vandentiekio ir nuotekų tinklų infrastrukrūtrą, tūkst. eurų</t>
  </si>
  <si>
    <t xml:space="preserve">Eksploatuojamų vandentiekio tinklų ilgis, km</t>
  </si>
  <si>
    <t xml:space="preserve">Eksploatuojamų nuotekų tinklų ilgis, km</t>
  </si>
  <si>
    <t xml:space="preserve">Patiektas vandens kiekis, tūkst. m³</t>
  </si>
  <si>
    <t xml:space="preserve">Patirti vandens nuostoliai, tūkst. m³</t>
  </si>
  <si>
    <t xml:space="preserve">Surinktas nuotekų kiekis, tūkst. m³</t>
  </si>
  <si>
    <t xml:space="preserve">Išvalytas nuotekų kiekis, tūkst. m³</t>
  </si>
  <si>
    <t xml:space="preserve">Investicijos į naujus autobusus ir troleibusus, tūkst. eurų</t>
  </si>
  <si>
    <t xml:space="preserve">Vidutinis autobusų ir troleibusų amžius, metais</t>
  </si>
  <si>
    <t xml:space="preserve">Transporto parkas iš viso, vnt</t>
  </si>
  <si>
    <t xml:space="preserve"> - Autobusai iš viso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</si>
  <si>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</si>
  <si>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</si>
  <si>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</si>
  <si>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</si>
  <si>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 xml:space="preserve"> - Kitos</t>
  </si>
  <si>
    <t xml:space="preserve">Rida, km</t>
  </si>
  <si>
    <t xml:space="preserve">Degalų sąnaudos, Eur/km</t>
  </si>
  <si>
    <t xml:space="preserve">Pervežta keleivių, vnt</t>
  </si>
  <si>
    <t xml:space="preserve">Jei turite komentarų dėl užpildytos informacijos, pateikite juos čia:</t>
  </si>
  <si>
    <t xml:space="preserve">Atsakingo asmens parašas arba elektroninis parašas (reikalingas tik skenuotoje versijoje)</t>
  </si>
  <si>
    <r>
      <rPr>
        <b val="true"/>
        <sz val="9"/>
        <color rgb="FFFF0000"/>
        <rFont val="Calibri"/>
        <family val="2"/>
        <charset val="186"/>
      </rPr>
      <t xml:space="preserve">INFORMACIJĄ PILDO </t>
    </r>
    <r>
      <rPr>
        <b val="true"/>
        <u val="single"/>
        <sz val="9"/>
        <color rgb="FFFF0000"/>
        <rFont val="Calibri"/>
        <family val="2"/>
        <charset val="186"/>
      </rPr>
      <t xml:space="preserve">TIK BENDROVĖS IR UŽDAROSIOS AKCINĖS BENDROVĖS</t>
    </r>
  </si>
  <si>
    <t xml:space="preserve">INFORMACIJA APIE SUTEIKTĄ PARAMĄ PATEIKIAMA TŪKSTANČIAIS EURŲ, VIENO SKAIČIAUS PO KABLELIO TIKSLUMU</t>
  </si>
  <si>
    <t xml:space="preserve">2 priedas</t>
  </si>
  <si>
    <t xml:space="preserve">Informacija apie savivaldybių valdomų bendrovių suteiktą paramą</t>
  </si>
  <si>
    <t xml:space="preserve">Ne, parama nebuvo teikiama ir (ar) neplanuojama jos teikti</t>
  </si>
  <si>
    <t xml:space="preserve">Ar praėjusiu ataskaitiniu laikotarpiu 2023 m. bent vienam subjektui bendrovė suteikė paramą?</t>
  </si>
  <si>
    <t xml:space="preserve">Ar ataskaitiniu laikotarpiu 2024 m. bent vienam subjektui bendrovė suteikė paramą?</t>
  </si>
  <si>
    <r>
      <rPr>
        <b val="true"/>
        <i val="true"/>
        <sz val="9"/>
        <color theme="1"/>
        <rFont val="Calibri"/>
        <family val="2"/>
        <charset val="186"/>
      </rPr>
      <t xml:space="preserve">      Pastaba</t>
    </r>
    <r>
      <rPr>
        <b val="true"/>
        <sz val="9"/>
        <color theme="1"/>
        <rFont val="Calibri"/>
        <family val="2"/>
        <charset val="186"/>
      </rPr>
      <t xml:space="preserve">:</t>
    </r>
    <r>
      <rPr>
        <sz val="9"/>
        <color theme="1"/>
        <rFont val="Calibri"/>
        <family val="2"/>
        <charset val="186"/>
      </rPr>
      <t xml:space="preserve"> jeigu įmonė paramos praėjusiu ataskaitiniu laikotarpiu 2023 m. neteikė, žemiau esanti informacija nepildoma.</t>
    </r>
  </si>
  <si>
    <r>
      <rPr>
        <sz val="9"/>
        <color theme="1"/>
        <rFont val="Calibri"/>
        <family val="2"/>
        <charset val="186"/>
      </rPr>
      <t xml:space="preserve">     </t>
    </r>
    <r>
      <rPr>
        <i val="true"/>
        <sz val="9"/>
        <color theme="1"/>
        <rFont val="Calibri"/>
        <family val="2"/>
        <charset val="186"/>
      </rPr>
      <t xml:space="preserve"> </t>
    </r>
    <r>
      <rPr>
        <b val="true"/>
        <i val="true"/>
        <sz val="9"/>
        <color theme="1"/>
        <rFont val="Calibri"/>
        <family val="2"/>
        <charset val="186"/>
      </rPr>
      <t xml:space="preserve">Pastaba</t>
    </r>
    <r>
      <rPr>
        <b val="true"/>
        <sz val="9"/>
        <color theme="1"/>
        <rFont val="Calibri"/>
        <family val="2"/>
        <charset val="186"/>
      </rPr>
      <t xml:space="preserve">:</t>
    </r>
    <r>
      <rPr>
        <sz val="9"/>
        <color theme="1"/>
        <rFont val="Calibri"/>
        <family val="2"/>
        <charset val="186"/>
      </rPr>
      <t xml:space="preserve"> jeigu įmonė paramos ataskaitiniu laikotarpiu 2024 m. neteikė, žemiau esanti informacija nepildoma.</t>
    </r>
  </si>
  <si>
    <t xml:space="preserve">Ar bendrovės interneto svetainėje skelbiama informacija apie 2023 m. bendrovės suteiktą paramą?</t>
  </si>
  <si>
    <t xml:space="preserve">Ar bendrovės interneto svetainėje skelbiama informacija apie 2024 m. bendrovės suteiktą paramą?</t>
  </si>
  <si>
    <t xml:space="preserve">Pateikite tikslią internetinės svetainės nuorodą, kurioje skelbiama informaciją apie suteiktą paramą</t>
  </si>
  <si>
    <t xml:space="preserve">Informacija apie suteiktą paramą praėjusiu ataskaitiniu laikotarpiu 2023 m.</t>
  </si>
  <si>
    <t xml:space="preserve">Informacija apie suteiktą paramą ataskaitiniu laikotarpiu 2024 m.</t>
  </si>
  <si>
    <r>
      <rPr>
        <b val="true"/>
        <i val="true"/>
        <sz val="9"/>
        <color theme="1"/>
        <rFont val="Calibri"/>
        <family val="2"/>
        <charset val="186"/>
      </rPr>
      <t xml:space="preserve">Pastaba: </t>
    </r>
    <r>
      <rPr>
        <sz val="9"/>
        <color theme="1"/>
        <rFont val="Calibri"/>
        <family val="2"/>
        <charset val="186"/>
      </rPr>
      <t xml:space="preserve">lentelė pildoma, jei praėjusiu ataskaitiniu laikotarpiu 2023 m. bent vienam subjektui buvo suteikta parama.</t>
    </r>
  </si>
  <si>
    <r>
      <rPr>
        <b val="true"/>
        <i val="true"/>
        <sz val="9"/>
        <color theme="1"/>
        <rFont val="Calibri"/>
        <family val="2"/>
        <charset val="186"/>
      </rPr>
      <t xml:space="preserve">Pastaba: </t>
    </r>
    <r>
      <rPr>
        <sz val="9"/>
        <color theme="1"/>
        <rFont val="Calibri"/>
        <family val="2"/>
        <charset val="186"/>
      </rPr>
      <t xml:space="preserve">lentelė pildoma, jei ataskaitiniu laikotarpiu 2024 m. bent vienam subjektui buvo suteikta parama.</t>
    </r>
  </si>
  <si>
    <t xml:space="preserve">Eil. Nr.</t>
  </si>
  <si>
    <t xml:space="preserve">Paramos gavėjas</t>
  </si>
  <si>
    <t xml:space="preserve">Paramos panaudojimo paskirtis</t>
  </si>
  <si>
    <t xml:space="preserve">Suteikta parama (tūkst. eurų)</t>
  </si>
  <si>
    <t xml:space="preserve">Jeigu turite pastabų dėl užpildytos informacijos, pateikite jas čia:</t>
  </si>
  <si>
    <t xml:space="preserve">INFORMACIJĄ PILDO TIK ĮMONĖS, KURIOS VYKDO SPECIALIUOSIUS ĮPAREIGOJIMUS</t>
  </si>
  <si>
    <r>
      <rPr>
        <sz val="9"/>
        <rFont val="Calibri"/>
        <family val="2"/>
        <charset val="186"/>
      </rPr>
      <t xml:space="preserve">PRAŠOME</t>
    </r>
    <r>
      <rPr>
        <b val="true"/>
        <sz val="9"/>
        <rFont val="Calibri"/>
        <family val="2"/>
        <charset val="1"/>
      </rPr>
      <t xml:space="preserve"> </t>
    </r>
    <r>
      <rPr>
        <b val="true"/>
        <u val="single"/>
        <sz val="9"/>
        <color rgb="FFC00000"/>
        <rFont val="Calibri"/>
        <family val="2"/>
        <charset val="186"/>
      </rPr>
      <t xml:space="preserve">UŽPILDYTI VISUS MELSVUS LAUKELIUS KIEKVIENAM ĮMONĖS VYKDOMAM SPECIALIAJAM ĮPAREIGOJIMUI.</t>
    </r>
    <r>
      <rPr>
        <b val="true"/>
        <sz val="9"/>
        <rFont val="Calibri"/>
        <family val="2"/>
        <charset val="1"/>
      </rPr>
      <t xml:space="preserve"> </t>
    </r>
    <r>
      <rPr>
        <sz val="9"/>
        <rFont val="Calibri"/>
        <family val="2"/>
        <charset val="186"/>
      </rPr>
      <t xml:space="preserve">SUMOS</t>
    </r>
    <r>
      <rPr>
        <b val="true"/>
        <sz val="9"/>
        <rFont val="Calibri"/>
        <family val="2"/>
        <charset val="1"/>
      </rPr>
      <t xml:space="preserve"> </t>
    </r>
    <r>
      <rPr>
        <sz val="9"/>
        <rFont val="Calibri"/>
        <family val="2"/>
        <charset val="186"/>
      </rPr>
      <t xml:space="preserve">TURI BŪTI NURODYTOS TŪKSTANČIAIS EURŲ, VIENO SKAIČIAUS PO KABLELIO TIKSLUMU</t>
    </r>
  </si>
  <si>
    <t xml:space="preserve">Įmonės teisinė forma</t>
  </si>
  <si>
    <t xml:space="preserve">3 priedas</t>
  </si>
  <si>
    <r>
      <rPr>
        <b val="true"/>
        <sz val="9"/>
        <color rgb="FF000000"/>
        <rFont val="Calibri"/>
        <family val="2"/>
        <charset val="186"/>
      </rPr>
      <t xml:space="preserve">PASTABA:</t>
    </r>
    <r>
      <rPr>
        <sz val="9"/>
        <color rgb="FF000000"/>
        <rFont val="Calibri"/>
        <family val="2"/>
        <charset val="1"/>
      </rPr>
      <t xml:space="preserve"> Pagal ekonomikos ir inovacijų ministrės specialiųjų įpareigojimų rekomendacijų (esančių įsakyme Nr. 4-1100) 21 punktą, pateikiame apibrėžimą </t>
    </r>
    <r>
      <rPr>
        <b val="true"/>
        <i val="true"/>
        <u val="single"/>
        <sz val="9"/>
        <color rgb="FFFF0000"/>
        <rFont val="Calibri"/>
        <family val="2"/>
        <charset val="186"/>
      </rPr>
      <t xml:space="preserve">"Neįskaičiuojama į įmonės finansines ataskaitas"</t>
    </r>
    <r>
      <rPr>
        <sz val="9"/>
        <color rgb="FF000000"/>
        <rFont val="Calibri"/>
        <family val="2"/>
        <charset val="1"/>
      </rPr>
      <t xml:space="preserve"> - </t>
    </r>
    <r>
      <rPr>
        <b val="true"/>
        <i val="true"/>
        <sz val="9"/>
        <color rgb="FF000000"/>
        <rFont val="Calibri"/>
        <family val="2"/>
        <charset val="186"/>
      </rPr>
      <t xml:space="preserve">į įmonės finansines ataskaitas neįskaičiuojami funkcijų rodikliai, nurodomos </t>
    </r>
    <r>
      <rPr>
        <b val="true"/>
        <i val="true"/>
        <sz val="9"/>
        <color theme="1"/>
        <rFont val="Calibri"/>
        <family val="2"/>
        <charset val="186"/>
      </rPr>
      <t xml:space="preserve"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</si>
  <si>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 xml:space="preserve">Ar įmonė pasitvirtinusi specialiųjų įpareigojimų apskaitos politiką?</t>
  </si>
  <si>
    <t xml:space="preserve">Ar specialieji įpareigojimai yra patvirtinti savivaldybės administracijos direktoriaus?</t>
  </si>
  <si>
    <t xml:space="preserve">Ar savivaldybės interneto svetainėje yra viešinamas specialiųjų įpareigojimų sąrašas?</t>
  </si>
  <si>
    <t xml:space="preserve">(Jei atsakymas TAIP, prašome šalia esančiame langelyje pateikti internetinės sveitainės nuorodą)</t>
  </si>
  <si>
    <t xml:space="preserve">PRAĖJĘS ATASKAITINIS LAIKOTARPIS 2023 M.</t>
  </si>
  <si>
    <t xml:space="preserve">Žemiau prašome nurodyti specialiojo įpareigojimo pavadinimą</t>
  </si>
  <si>
    <t xml:space="preserve">Rodiklis</t>
  </si>
  <si>
    <t xml:space="preserve">Iš viso įskaičiuota į įmonės finansines ataskaitas</t>
  </si>
  <si>
    <t xml:space="preserve">Tikrinimas                                            Jei žemiau esančiame laukelyje nurodyta „Klaida“, tai reiškia, jog Jūsų užpildyti duomenys nesutampa su informacija, pateikta „Finansiniai duomenys“ lape</t>
  </si>
  <si>
    <t xml:space="preserve">Komercinė dalis, įskaičiuota į įmonės finansines ataskaitas</t>
  </si>
  <si>
    <t xml:space="preserve">Specialiųjų įpareigojimų dalis</t>
  </si>
  <si>
    <t xml:space="preserve">Neįskaičiuojama į įmonės finansines ataskaitas</t>
  </si>
  <si>
    <t xml:space="preserve">Bendrasis pelnas</t>
  </si>
  <si>
    <t xml:space="preserve">Veiklos pelnas</t>
  </si>
  <si>
    <t xml:space="preserve">Pelnas prieš apmokestinimą</t>
  </si>
  <si>
    <t xml:space="preserve">Grynasis pelnas</t>
  </si>
  <si>
    <t xml:space="preserve">Nusidėvėjimas ir amortizacija</t>
  </si>
  <si>
    <t xml:space="preserve">ATASKAITINIS LAIKOTARPIS 2024 M.</t>
  </si>
  <si>
    <t xml:space="preserve">Tikrinimas                                             Jei žemiau esančiame laukelyje nurodyta „Klaida“, tai reiškia, jog Jūsų užpildyti duomenys nesutampa su informacija, pateikta „Finansiniai duomenys“ lape</t>
  </si>
  <si>
    <t xml:space="preserve">Įskaičiuojama į įmonės finansines ataskaitas</t>
  </si>
  <si>
    <t xml:space="preserve">Įsipareigojimai</t>
  </si>
  <si>
    <t xml:space="preserve">Iš jų – ilgalaikių ir trumpalaikių finansinių įsipareigojimų</t>
  </si>
  <si>
    <t xml:space="preserve">Įsipareigojimų ir nuosavo kapitalo iš viso</t>
  </si>
  <si>
    <t xml:space="preserve">Tikrinimas                                              Jei žemiau esančiame laukelyje nurodyta „Klaida“, tai reiškia, jog Jūsų užpildyti duomenys nesutampa su informacija, pateikta „Finansiniai duomenys“ lape</t>
  </si>
  <si>
    <t xml:space="preserve">         UAB „Kermošius"</t>
  </si>
  <si>
    <t xml:space="preserve">4 priedas</t>
  </si>
  <si>
    <t xml:space="preserve">     UAB „GO Energy LT“</t>
  </si>
  <si>
    <t xml:space="preserve">Viešinamos informacijos apie savivaldybių valdomų įmonių dukterinių bendrovių veiklą ir rezultatus forma</t>
  </si>
  <si>
    <t xml:space="preserve">     UAB „Klaipėdos transportas“</t>
  </si>
  <si>
    <t xml:space="preserve">UAB „Klaipėdos autobusų parkas“</t>
  </si>
  <si>
    <t xml:space="preserve">Patronuojančioji įmonė</t>
  </si>
  <si>
    <t xml:space="preserve">LENTELĖSE DUOMENYS PATEIKIAMI TŪKSTANČIAIS EURŲ (JEI NENURODYTA KITAIP), VIENO SKAIČIAUS PO KABLELIO TIKSLUMU </t>
  </si>
  <si>
    <t xml:space="preserve">Per vienus metus gautinos sumos</t>
  </si>
  <si>
    <t xml:space="preserve">Trumpalaikės investicijos</t>
  </si>
  <si>
    <t xml:space="preserve">Įstatinis kapitalas</t>
  </si>
  <si>
    <r>
      <rPr>
        <sz val="9"/>
        <rFont val="Calibri"/>
        <family val="2"/>
        <charset val="1"/>
      </rPr>
      <t xml:space="preserve">Paskirstytinasis pelnas (nuostoliai) </t>
    </r>
    <r>
      <rPr>
        <i val="true"/>
        <sz val="9"/>
        <rFont val="Calibri"/>
        <family val="2"/>
        <charset val="1"/>
      </rPr>
      <t xml:space="preserve">(iš kurio paskiriami dividendai)</t>
    </r>
  </si>
  <si>
    <t xml:space="preserve">Skirstant ataskaitinio laikotarpio pelną akcininkams paskirti dividendai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</si>
</sst>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General"/>
    <numFmt numFmtId="166" formatCode="0\ %"/>
    <numFmt numFmtId="167" formatCode="0.00\ %"/>
    <numFmt numFmtId="168" formatCode="yyyy\.mm\.dd"/>
    <numFmt numFmtId="169" formatCode="0.0%"/>
    <numFmt numFmtId="170" formatCode="#,##0.0"/>
    <numFmt numFmtId="171" formatCode="#,##0"/>
    <numFmt numFmtId="172" formatCode="0.0"/>
  </numFmts>
  <fonts count="51">
    <font>
      <sz val="11"/>
      <color theme="1"/>
      <name val="Calibri"/>
      <family val="2"/>
      <charset val="18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9"/>
      <name val="Calibri"/>
      <family val="2"/>
      <charset val="1"/>
    </font>
    <font>
      <b val="true"/>
      <sz val="9"/>
      <color rgb="FFFF0000"/>
      <name val="Calibri"/>
      <family val="2"/>
      <charset val="1"/>
    </font>
    <font>
      <sz val="12"/>
      <name val="Calibri"/>
      <family val="2"/>
      <charset val="1"/>
    </font>
    <font>
      <sz val="10"/>
      <color theme="1"/>
      <name val="Calibri"/>
      <family val="2"/>
      <charset val="186"/>
    </font>
    <font>
      <b val="true"/>
      <sz val="12"/>
      <name val="Calibri"/>
      <family val="2"/>
      <charset val="1"/>
    </font>
    <font>
      <b val="true"/>
      <sz val="9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4"/>
      <name val="Calibri"/>
      <family val="2"/>
      <charset val="1"/>
    </font>
    <font>
      <sz val="9"/>
      <color theme="1"/>
      <name val="Calibri"/>
      <family val="2"/>
      <charset val="1"/>
    </font>
    <font>
      <b val="true"/>
      <sz val="9"/>
      <color theme="0"/>
      <name val="Calibri"/>
      <family val="2"/>
      <charset val="1"/>
    </font>
    <font>
      <sz val="9"/>
      <color theme="0"/>
      <name val="Calibri"/>
      <family val="2"/>
      <charset val="1"/>
    </font>
    <font>
      <sz val="10"/>
      <name val="Calibri"/>
      <family val="2"/>
      <charset val="186"/>
    </font>
    <font>
      <b val="true"/>
      <u val="single"/>
      <sz val="9"/>
      <name val="Calibri"/>
      <family val="2"/>
      <charset val="186"/>
    </font>
    <font>
      <b val="true"/>
      <sz val="9"/>
      <color theme="1"/>
      <name val="Calibri"/>
      <family val="2"/>
      <charset val="1"/>
    </font>
    <font>
      <sz val="9"/>
      <name val="Calibri"/>
      <family val="2"/>
      <charset val="186"/>
    </font>
    <font>
      <sz val="8"/>
      <name val="Arial"/>
      <family val="2"/>
      <charset val="1"/>
    </font>
    <font>
      <sz val="9"/>
      <color theme="1"/>
      <name val="Calibri"/>
      <family val="2"/>
      <charset val="186"/>
    </font>
    <font>
      <i val="true"/>
      <sz val="9"/>
      <color theme="1"/>
      <name val="Calibri"/>
      <family val="2"/>
      <charset val="186"/>
    </font>
    <font>
      <b val="true"/>
      <sz val="9"/>
      <name val="Calibri"/>
      <family val="2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 val="true"/>
      <i val="true"/>
      <sz val="9"/>
      <color rgb="FFFF0000"/>
      <name val="Calibri"/>
      <family val="2"/>
      <charset val="186"/>
    </font>
    <font>
      <i val="true"/>
      <sz val="9"/>
      <name val="Calibri"/>
      <family val="2"/>
      <charset val="1"/>
    </font>
    <font>
      <i val="true"/>
      <sz val="9"/>
      <name val="Calibri"/>
      <family val="2"/>
      <charset val="186"/>
    </font>
    <font>
      <sz val="10"/>
      <name val="Arial"/>
      <family val="2"/>
    </font>
    <font>
      <u val="single"/>
      <sz val="9"/>
      <color rgb="FF000000"/>
      <name val="Tahoma"/>
      <family val="2"/>
      <charset val="186"/>
    </font>
    <font>
      <sz val="9"/>
      <color rgb="FF000000"/>
      <name val="Tahoma"/>
      <family val="2"/>
      <charset val="186"/>
    </font>
    <font>
      <b val="true"/>
      <i val="true"/>
      <sz val="9"/>
      <color rgb="FF000000"/>
      <name val="Tahoma"/>
      <family val="2"/>
      <charset val="186"/>
    </font>
    <font>
      <b val="true"/>
      <u val="single"/>
      <sz val="9"/>
      <color rgb="FFFF0000"/>
      <name val="Calibri"/>
      <family val="2"/>
      <charset val="186"/>
    </font>
    <font>
      <sz val="9"/>
      <color rgb="FFFF0000"/>
      <name val="Calibri"/>
      <family val="2"/>
      <charset val="186"/>
    </font>
    <font>
      <sz val="9"/>
      <color rgb="FFFF0000"/>
      <name val="Calibri"/>
      <family val="2"/>
      <charset val="1"/>
    </font>
    <font>
      <b val="true"/>
      <sz val="9"/>
      <color theme="0"/>
      <name val="Calibri"/>
      <family val="2"/>
      <charset val="186"/>
    </font>
    <font>
      <b val="true"/>
      <sz val="9"/>
      <color theme="1"/>
      <name val="Calibri"/>
      <family val="2"/>
      <charset val="186"/>
    </font>
    <font>
      <b val="true"/>
      <sz val="9"/>
      <color rgb="FFFF0000"/>
      <name val="Calibri"/>
      <family val="2"/>
      <charset val="186"/>
    </font>
    <font>
      <b val="true"/>
      <sz val="12"/>
      <name val="Calibri"/>
      <family val="2"/>
      <charset val="186"/>
    </font>
    <font>
      <b val="true"/>
      <i val="true"/>
      <sz val="9"/>
      <color theme="1"/>
      <name val="Calibri"/>
      <family val="2"/>
      <charset val="186"/>
    </font>
    <font>
      <b val="true"/>
      <u val="single"/>
      <sz val="9"/>
      <color rgb="FFC00000"/>
      <name val="Calibri"/>
      <family val="2"/>
      <charset val="186"/>
    </font>
    <font>
      <sz val="11"/>
      <color theme="0"/>
      <name val="Calibri"/>
      <family val="2"/>
      <charset val="186"/>
    </font>
    <font>
      <b val="true"/>
      <sz val="9"/>
      <color rgb="FF000000"/>
      <name val="Calibri"/>
      <family val="2"/>
      <charset val="186"/>
    </font>
    <font>
      <sz val="9"/>
      <color rgb="FF000000"/>
      <name val="Calibri"/>
      <family val="2"/>
      <charset val="1"/>
    </font>
    <font>
      <b val="true"/>
      <i val="true"/>
      <u val="single"/>
      <sz val="9"/>
      <color rgb="FFFF0000"/>
      <name val="Calibri"/>
      <family val="2"/>
      <charset val="186"/>
    </font>
    <font>
      <b val="true"/>
      <i val="true"/>
      <sz val="9"/>
      <color rgb="FF000000"/>
      <name val="Calibri"/>
      <family val="2"/>
      <charset val="186"/>
    </font>
    <font>
      <b val="true"/>
      <sz val="11"/>
      <color theme="1"/>
      <name val="Calibri"/>
      <family val="2"/>
      <charset val="186"/>
    </font>
    <font>
      <sz val="12"/>
      <name val="Times New Roman"/>
      <family val="1"/>
      <charset val="186"/>
    </font>
    <font>
      <i val="true"/>
      <sz val="9"/>
      <color rgb="FFFF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808080"/>
        <bgColor rgb="FF7F7F7F"/>
      </patternFill>
    </fill>
    <fill>
      <patternFill patternType="solid">
        <fgColor theme="1" tint="0.4999"/>
        <bgColor rgb="FF808080"/>
      </patternFill>
    </fill>
    <fill>
      <patternFill patternType="solid">
        <fgColor theme="0"/>
        <bgColor rgb="FFEAF0F6"/>
      </patternFill>
    </fill>
    <fill>
      <patternFill patternType="solid">
        <fgColor theme="4" tint="0.7999"/>
        <bgColor rgb="FFEAF0F6"/>
      </patternFill>
    </fill>
    <fill>
      <patternFill patternType="solid">
        <fgColor theme="4"/>
        <bgColor rgb="FF558ED5"/>
      </patternFill>
    </fill>
    <fill>
      <patternFill patternType="solid">
        <fgColor theme="0" tint="-0.35"/>
        <bgColor rgb="FFC0C0C0"/>
      </patternFill>
    </fill>
    <fill>
      <patternFill patternType="solid">
        <fgColor rgb="FFEAF0F6"/>
        <bgColor rgb="FFDCE6F2"/>
      </patternFill>
    </fill>
    <fill>
      <patternFill patternType="solid">
        <fgColor theme="3" tint="0.3999"/>
        <bgColor rgb="FF4F81BD"/>
      </patternFill>
    </fill>
  </fills>
  <borders count="173">
    <border diagonalUp="false" diagonalDown="false">
      <left/>
      <right/>
      <top/>
      <bottom/>
      <diagonal/>
    </border>
    <border diagonalUp="false" diagonalDown="false">
      <left style="medium">
        <color rgb="FF0070C0"/>
      </left>
      <right/>
      <top style="medium">
        <color rgb="FF0070C0"/>
      </top>
      <bottom/>
      <diagonal/>
    </border>
    <border diagonalUp="false" diagonalDown="false">
      <left/>
      <right/>
      <top style="medium">
        <color rgb="FF0070C0"/>
      </top>
      <bottom/>
      <diagonal/>
    </border>
    <border diagonalUp="false" diagonalDown="false">
      <left/>
      <right style="medium">
        <color rgb="FF0070C0"/>
      </right>
      <top style="medium">
        <color rgb="FF0070C0"/>
      </top>
      <bottom/>
      <diagonal/>
    </border>
    <border diagonalUp="false" diagonalDown="false">
      <left style="medium">
        <color rgb="FF0070C0"/>
      </left>
      <right/>
      <top/>
      <bottom/>
      <diagonal/>
    </border>
    <border diagonalUp="false" diagonalDown="false">
      <left/>
      <right style="medium">
        <color rgb="FF0070C0"/>
      </right>
      <top/>
      <bottom/>
      <diagonal/>
    </border>
    <border diagonalUp="false" diagonalDown="false">
      <left style="medium">
        <color rgb="FF0070C0"/>
      </left>
      <right style="medium">
        <color rgb="FF0070C0"/>
      </right>
      <top/>
      <bottom/>
      <diagonal/>
    </border>
    <border diagonalUp="false" diagonalDown="false">
      <left/>
      <right style="medium">
        <color rgb="FF0070C0"/>
      </right>
      <top/>
      <bottom style="thin">
        <color rgb="FFFFFFFF"/>
      </bottom>
      <diagonal/>
    </border>
    <border diagonalUp="false" diagonalDown="false"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medium">
        <color rgb="FF0070C0"/>
      </right>
      <top style="thin">
        <color rgb="FFFFFFFF"/>
      </top>
      <bottom/>
      <diagonal/>
    </border>
    <border diagonalUp="false" diagonalDown="false">
      <left/>
      <right/>
      <top/>
      <bottom style="thin">
        <color rgb="FFFFFFFF"/>
      </bottom>
      <diagonal/>
    </border>
    <border diagonalUp="false" diagonalDown="false"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medium">
        <color rgb="FF0070C0"/>
      </right>
      <top/>
      <bottom/>
      <diagonal/>
    </border>
    <border diagonalUp="false" diagonalDown="false">
      <left style="medium">
        <color rgb="FF0070C0"/>
      </left>
      <right/>
      <top/>
      <bottom style="medium">
        <color rgb="FF808080"/>
      </bottom>
      <diagonal/>
    </border>
    <border diagonalUp="false" diagonalDown="false">
      <left/>
      <right/>
      <top/>
      <bottom style="medium">
        <color rgb="FF808080"/>
      </bottom>
      <diagonal/>
    </border>
    <border diagonalUp="false" diagonalDown="false">
      <left/>
      <right style="medium">
        <color rgb="FF0070C0"/>
      </right>
      <top/>
      <bottom style="medium">
        <color rgb="FF808080"/>
      </bottom>
      <diagonal/>
    </border>
    <border diagonalUp="false" diagonalDown="false">
      <left/>
      <right style="thin">
        <color theme="0"/>
      </right>
      <top style="medium">
        <color rgb="FF808080"/>
      </top>
      <bottom style="thin">
        <color rgb="FFFFFFFF"/>
      </bottom>
      <diagonal/>
    </border>
    <border diagonalUp="false" diagonalDown="false"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 diagonalUp="false" diagonalDown="false">
      <left/>
      <right style="thin">
        <color theme="0"/>
      </right>
      <top style="thin">
        <color rgb="FFFFFFFF"/>
      </top>
      <bottom/>
      <diagonal/>
    </border>
    <border diagonalUp="false" diagonalDown="false">
      <left style="thin">
        <color theme="0"/>
      </left>
      <right style="medium">
        <color rgb="FF0070C0"/>
      </right>
      <top style="thin">
        <color rgb="FFFFFFFF"/>
      </top>
      <bottom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/>
      <right style="thin">
        <color theme="0"/>
      </right>
      <top/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/>
      <bottom/>
      <diagonal/>
    </border>
    <border diagonalUp="false" diagonalDown="false"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 diagonalUp="false" diagonalDown="false">
      <left style="thin">
        <color rgb="FFFFFFFF"/>
      </left>
      <right style="thin">
        <color theme="0"/>
      </right>
      <top style="medium">
        <color rgb="FF808080"/>
      </top>
      <bottom/>
      <diagonal/>
    </border>
    <border diagonalUp="false" diagonalDown="false">
      <left/>
      <right/>
      <top style="thin">
        <color rgb="FFFFFFFF"/>
      </top>
      <bottom style="thin">
        <color rgb="FFFFFFFF"/>
      </bottom>
      <diagonal/>
    </border>
    <border diagonalUp="false" diagonalDown="false"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thick">
        <color rgb="FF4F81BD"/>
      </right>
      <top/>
      <bottom/>
      <diagonal/>
    </border>
    <border diagonalUp="false" diagonalDown="false">
      <left/>
      <right style="thick">
        <color rgb="FF4F81BD"/>
      </right>
      <top/>
      <bottom style="medium">
        <color rgb="FF808080"/>
      </bottom>
      <diagonal/>
    </border>
    <border diagonalUp="false" diagonalDown="false">
      <left/>
      <right style="medium">
        <color theme="0"/>
      </right>
      <top style="medium">
        <color rgb="FF808080"/>
      </top>
      <bottom style="thin">
        <color rgb="FFFFFFFF"/>
      </bottom>
      <diagonal/>
    </border>
    <border diagonalUp="false" diagonalDown="false">
      <left/>
      <right style="thin">
        <color theme="0"/>
      </right>
      <top style="medium">
        <color rgb="FF808080"/>
      </top>
      <bottom/>
      <diagonal/>
    </border>
    <border diagonalUp="false" diagonalDown="false"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 diagonalUp="false" diagonalDown="false">
      <left/>
      <right style="medium">
        <color theme="0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medium">
        <color theme="0"/>
      </right>
      <top style="thin">
        <color rgb="FFFFFFFF"/>
      </top>
      <bottom style="thin">
        <color rgb="FF4F81BD"/>
      </bottom>
      <diagonal/>
    </border>
    <border diagonalUp="false" diagonalDown="false">
      <left/>
      <right/>
      <top/>
      <bottom style="thin">
        <color rgb="FF4F81BD"/>
      </bottom>
      <diagonal/>
    </border>
    <border diagonalUp="false" diagonalDown="false"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 diagonalUp="false" diagonalDown="false">
      <left style="medium">
        <color rgb="FF0070C0"/>
      </left>
      <right/>
      <top/>
      <bottom style="medium">
        <color theme="0" tint="-0.35"/>
      </bottom>
      <diagonal/>
    </border>
    <border diagonalUp="false" diagonalDown="false">
      <left/>
      <right/>
      <top/>
      <bottom style="medium">
        <color theme="0" tint="-0.35"/>
      </bottom>
      <diagonal/>
    </border>
    <border diagonalUp="false" diagonalDown="false">
      <left/>
      <right style="thick">
        <color rgb="FF4F81BD"/>
      </right>
      <top/>
      <bottom style="medium">
        <color theme="0" tint="-0.35"/>
      </bottom>
      <diagonal/>
    </border>
    <border diagonalUp="false" diagonalDown="false">
      <left/>
      <right style="thick">
        <color rgb="FF4F81BD"/>
      </right>
      <top/>
      <bottom style="thin">
        <color rgb="FFFFFFFF"/>
      </bottom>
      <diagonal/>
    </border>
    <border diagonalUp="false" diagonalDown="false">
      <left/>
      <right style="thick">
        <color rgb="FF4F81BD"/>
      </right>
      <top style="thin">
        <color rgb="FFFFFFFF"/>
      </top>
      <bottom/>
      <diagonal/>
    </border>
    <border diagonalUp="false" diagonalDown="false">
      <left style="medium">
        <color rgb="FF0070C0"/>
      </left>
      <right/>
      <top/>
      <bottom style="medium">
        <color rgb="FF0070C0"/>
      </bottom>
      <diagonal/>
    </border>
    <border diagonalUp="false" diagonalDown="false">
      <left/>
      <right/>
      <top/>
      <bottom style="medium">
        <color rgb="FF0070C0"/>
      </bottom>
      <diagonal/>
    </border>
    <border diagonalUp="false" diagonalDown="false">
      <left/>
      <right style="medium">
        <color rgb="FF0070C0"/>
      </right>
      <top/>
      <bottom style="medium">
        <color rgb="FF0070C0"/>
      </bottom>
      <diagonal/>
    </border>
    <border diagonalUp="false" diagonalDown="false">
      <left/>
      <right/>
      <top style="thin">
        <color rgb="FFFFFFFF"/>
      </top>
      <bottom/>
      <diagonal/>
    </border>
    <border diagonalUp="false" diagonalDown="false">
      <left style="thin">
        <color rgb="FFFFFFFF"/>
      </left>
      <right/>
      <top/>
      <bottom style="thin">
        <color rgb="FFFFFFFF"/>
      </bottom>
      <diagonal/>
    </border>
    <border diagonalUp="false" diagonalDown="false">
      <left style="thin">
        <color rgb="FFFFFFFF"/>
      </left>
      <right/>
      <top/>
      <bottom/>
      <diagonal/>
    </border>
    <border diagonalUp="false" diagonalDown="false">
      <left style="thin">
        <color theme="0"/>
      </left>
      <right/>
      <top style="medium">
        <color rgb="FF808080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/>
      <diagonal/>
    </border>
    <border diagonalUp="false" diagonalDown="false">
      <left style="thin">
        <color theme="0"/>
      </left>
      <right/>
      <top style="medium">
        <color rgb="FF808080"/>
      </top>
      <bottom/>
      <diagonal/>
    </border>
    <border diagonalUp="false" diagonalDown="false">
      <left/>
      <right style="medium">
        <color rgb="FF808080"/>
      </right>
      <top/>
      <bottom/>
      <diagonal/>
    </border>
    <border diagonalUp="false" diagonalDown="false">
      <left style="thick">
        <color rgb="FF4F81BD"/>
      </left>
      <right/>
      <top style="thick">
        <color rgb="FF4F81BD"/>
      </top>
      <bottom/>
      <diagonal/>
    </border>
    <border diagonalUp="false" diagonalDown="false">
      <left/>
      <right style="thick">
        <color rgb="FF4F81BD"/>
      </right>
      <top style="thick">
        <color rgb="FF4F81BD"/>
      </top>
      <bottom/>
      <diagonal/>
    </border>
    <border diagonalUp="false" diagonalDown="false">
      <left style="thick">
        <color rgb="FF4F81BD"/>
      </left>
      <right/>
      <top/>
      <bottom/>
      <diagonal/>
    </border>
    <border diagonalUp="false" diagonalDown="false">
      <left/>
      <right/>
      <top style="thick">
        <color rgb="FF4F81BD"/>
      </top>
      <bottom/>
      <diagonal/>
    </border>
    <border diagonalUp="false" diagonalDown="false">
      <left/>
      <right/>
      <top style="thick">
        <color rgb="FF4F81BD"/>
      </top>
      <bottom style="thick">
        <color rgb="FF4F81BD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 diagonalUp="false" diagonalDown="false">
      <left style="thick">
        <color rgb="FF4F81BD"/>
      </left>
      <right/>
      <top style="thick">
        <color rgb="FF4F81BD"/>
      </top>
      <bottom style="thick">
        <color theme="0"/>
      </bottom>
      <diagonal/>
    </border>
    <border diagonalUp="false" diagonalDown="false">
      <left/>
      <right/>
      <top style="thick">
        <color rgb="FF4F81BD"/>
      </top>
      <bottom style="thick">
        <color theme="0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thick">
        <color theme="0"/>
      </bottom>
      <diagonal/>
    </border>
    <border diagonalUp="false" diagonalDown="false">
      <left style="thick">
        <color rgb="FF4F81BD"/>
      </left>
      <right/>
      <top style="thick">
        <color theme="0"/>
      </top>
      <bottom/>
      <diagonal/>
    </border>
    <border diagonalUp="false" diagonalDown="false">
      <left style="thin">
        <color theme="0"/>
      </left>
      <right style="thin">
        <color theme="0"/>
      </right>
      <top/>
      <bottom style="thin">
        <color theme="0"/>
      </bottom>
      <diagonal/>
    </border>
    <border diagonalUp="false" diagonalDown="false">
      <left style="thick">
        <color theme="3" tint="0.3999"/>
      </left>
      <right/>
      <top/>
      <bottom/>
      <diagonal/>
    </border>
    <border diagonalUp="false" diagonalDown="false">
      <left style="thick">
        <color rgb="FF4F81BD"/>
      </left>
      <right/>
      <top/>
      <bottom style="medium">
        <color rgb="FF4F81BD"/>
      </bottom>
      <diagonal/>
    </border>
    <border diagonalUp="false" diagonalDown="false">
      <left/>
      <right/>
      <top/>
      <bottom style="medium">
        <color rgb="FF4F81BD"/>
      </bottom>
      <diagonal/>
    </border>
    <border diagonalUp="false" diagonalDown="false">
      <left/>
      <right style="thin">
        <color theme="0"/>
      </right>
      <top/>
      <bottom style="medium">
        <color rgb="FF4F81BD"/>
      </bottom>
      <diagonal/>
    </border>
    <border diagonalUp="false" diagonalDown="false">
      <left/>
      <right style="thick">
        <color rgb="FF4F81BD"/>
      </right>
      <top/>
      <bottom style="medium">
        <color rgb="FF4F81BD"/>
      </bottom>
      <diagonal/>
    </border>
    <border diagonalUp="false" diagonalDown="false">
      <left style="thick">
        <color rgb="FF4F81BD"/>
      </left>
      <right style="thick">
        <color rgb="FF4F81BD"/>
      </right>
      <top/>
      <bottom/>
      <diagonal/>
    </border>
    <border diagonalUp="false" diagonalDown="false">
      <left/>
      <right/>
      <top/>
      <bottom style="thick">
        <color theme="0"/>
      </bottom>
      <diagonal/>
    </border>
    <border diagonalUp="false" diagonalDown="false">
      <left/>
      <right style="thin">
        <color theme="0"/>
      </right>
      <top/>
      <bottom style="thick">
        <color theme="0"/>
      </bottom>
      <diagonal/>
    </border>
    <border diagonalUp="false" diagonalDown="false">
      <left/>
      <right style="thick">
        <color rgb="FF4F81BD"/>
      </right>
      <top/>
      <bottom style="thick">
        <color theme="0"/>
      </bottom>
      <diagonal/>
    </border>
    <border diagonalUp="false" diagonalDown="false">
      <left style="thin">
        <color rgb="FF4F81BD"/>
      </left>
      <right/>
      <top style="medium">
        <color rgb="FF4F81BD"/>
      </top>
      <bottom/>
      <diagonal/>
    </border>
    <border diagonalUp="false" diagonalDown="false">
      <left/>
      <right style="thin">
        <color rgb="FF4F81BD"/>
      </right>
      <top style="medium">
        <color rgb="FF4F81BD"/>
      </top>
      <bottom/>
      <diagonal/>
    </border>
    <border diagonalUp="false" diagonalDown="false"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medium">
        <color theme="0"/>
      </left>
      <right style="thin">
        <color theme="0"/>
      </right>
      <top/>
      <bottom style="medium">
        <color theme="0"/>
      </bottom>
      <diagonal/>
    </border>
    <border diagonalUp="false" diagonalDown="false">
      <left/>
      <right/>
      <top style="medium">
        <color rgb="FF4F81BD"/>
      </top>
      <bottom style="thin">
        <color rgb="FF4F81BD"/>
      </bottom>
      <diagonal/>
    </border>
    <border diagonalUp="false" diagonalDown="false"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 diagonalUp="false" diagonalDown="false">
      <left/>
      <right style="thin">
        <color rgb="FF4F81BD"/>
      </right>
      <top style="thin">
        <color rgb="FF4F81BD"/>
      </top>
      <bottom style="thin">
        <color rgb="FF4F81BD"/>
      </bottom>
      <diagonal/>
    </border>
    <border diagonalUp="false" diagonalDown="false"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 diagonalUp="false" diagonalDown="false">
      <left style="thin">
        <color rgb="FF4F81BD"/>
      </left>
      <right/>
      <top style="thin">
        <color rgb="FF4F81BD"/>
      </top>
      <bottom style="thin">
        <color rgb="FF4F81BD"/>
      </bottom>
      <diagonal/>
    </border>
    <border diagonalUp="false" diagonalDown="false">
      <left/>
      <right/>
      <top style="thin">
        <color rgb="FF4F81BD"/>
      </top>
      <bottom style="thin">
        <color rgb="FF4F81BD"/>
      </bottom>
      <diagonal/>
    </border>
    <border diagonalUp="false" diagonalDown="false"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 diagonalUp="false" diagonalDown="false">
      <left style="thick">
        <color rgb="FF4F81BD"/>
      </left>
      <right/>
      <top/>
      <bottom style="thick">
        <color rgb="FF4F81BD"/>
      </bottom>
      <diagonal/>
    </border>
    <border diagonalUp="false" diagonalDown="false">
      <left/>
      <right/>
      <top/>
      <bottom style="thick">
        <color rgb="FF4F81BD"/>
      </bottom>
      <diagonal/>
    </border>
    <border diagonalUp="false" diagonalDown="false">
      <left/>
      <right style="thick">
        <color rgb="FF4F81BD"/>
      </right>
      <top/>
      <bottom style="thick">
        <color rgb="FF4F81BD"/>
      </bottom>
      <diagonal/>
    </border>
    <border diagonalUp="false" diagonalDown="false"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 diagonalUp="false" diagonalDown="false">
      <left/>
      <right/>
      <top style="thick">
        <color rgb="FF4F81BD"/>
      </top>
      <bottom style="medium">
        <color rgb="FF4F81BD"/>
      </bottom>
      <diagonal/>
    </border>
    <border diagonalUp="false" diagonalDown="false">
      <left/>
      <right style="thin">
        <color theme="0"/>
      </right>
      <top style="thick">
        <color rgb="FF4F81BD"/>
      </top>
      <bottom style="medium">
        <color rgb="FF4F81BD"/>
      </bottom>
      <diagonal/>
    </border>
    <border diagonalUp="false" diagonalDown="false"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 diagonalUp="false" diagonalDown="false">
      <left style="thick">
        <color rgb="FF4F81BD"/>
      </left>
      <right/>
      <top style="medium">
        <color rgb="FF4F81BD"/>
      </top>
      <bottom style="medium">
        <color theme="0"/>
      </bottom>
      <diagonal/>
    </border>
    <border diagonalUp="false" diagonalDown="false">
      <left/>
      <right/>
      <top style="medium">
        <color rgb="FF4F81BD"/>
      </top>
      <bottom style="medium">
        <color theme="0"/>
      </bottom>
      <diagonal/>
    </border>
    <border diagonalUp="false" diagonalDown="false">
      <left/>
      <right style="thin">
        <color theme="0"/>
      </right>
      <top style="medium">
        <color rgb="FF4F81BD"/>
      </top>
      <bottom style="medium">
        <color theme="0"/>
      </bottom>
      <diagonal/>
    </border>
    <border diagonalUp="false" diagonalDown="false">
      <left/>
      <right style="thick">
        <color rgb="FF4F81BD"/>
      </right>
      <top style="medium">
        <color rgb="FF4F81BD"/>
      </top>
      <bottom style="medium">
        <color theme="0"/>
      </bottom>
      <diagonal/>
    </border>
    <border diagonalUp="false" diagonalDown="false"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 diagonalUp="false" diagonalDown="false">
      <left/>
      <right/>
      <top style="medium">
        <color rgb="FF4F81BD"/>
      </top>
      <bottom style="medium">
        <color rgb="FF4F81BD"/>
      </bottom>
      <diagonal/>
    </border>
    <border diagonalUp="false" diagonalDown="false">
      <left/>
      <right style="thin">
        <color theme="0"/>
      </right>
      <top style="medium">
        <color rgb="FF4F81BD"/>
      </top>
      <bottom style="medium">
        <color rgb="FF4F81BD"/>
      </bottom>
      <diagonal/>
    </border>
    <border diagonalUp="false" diagonalDown="false"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 diagonalUp="false" diagonalDown="false">
      <left style="thick">
        <color theme="3" tint="0.3999"/>
      </left>
      <right/>
      <top style="medium">
        <color rgb="FF4F81BD"/>
      </top>
      <bottom style="medium">
        <color rgb="FF4F81BD"/>
      </bottom>
      <diagonal/>
    </border>
    <border diagonalUp="false" diagonalDown="false">
      <left/>
      <right style="thick">
        <color theme="3" tint="0.3999"/>
      </right>
      <top style="medium">
        <color rgb="FF4F81BD"/>
      </top>
      <bottom style="medium">
        <color rgb="FF4F81BD"/>
      </bottom>
      <diagonal/>
    </border>
    <border diagonalUp="false" diagonalDown="false">
      <left style="medium">
        <color theme="0"/>
      </left>
      <right/>
      <top style="thick">
        <color rgb="FF4F81BD"/>
      </top>
      <bottom style="thick">
        <color rgb="FF4F81BD"/>
      </bottom>
      <diagonal/>
    </border>
    <border diagonalUp="false" diagonalDown="false">
      <left style="thick">
        <color rgb="FF4F81BD"/>
      </left>
      <right style="thick">
        <color rgb="FF4F81BD"/>
      </right>
      <top/>
      <bottom style="thick">
        <color theme="0"/>
      </bottom>
      <diagonal/>
    </border>
    <border diagonalUp="false" diagonalDown="false">
      <left/>
      <right/>
      <top style="thick">
        <color rgb="FF4F81BD"/>
      </top>
      <bottom style="thin">
        <color rgb="FF4F81BD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 diagonalUp="false" diagonalDown="false">
      <left style="thin">
        <color theme="0"/>
      </left>
      <right style="thick">
        <color rgb="FF4F81BD"/>
      </right>
      <top/>
      <bottom/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 diagonalUp="false" diagonalDown="false">
      <left style="thin">
        <color theme="0"/>
      </left>
      <right style="thick">
        <color rgb="FF4F81BD"/>
      </right>
      <top/>
      <bottom style="medium">
        <color rgb="FF4F81BD"/>
      </bottom>
      <diagonal/>
    </border>
    <border diagonalUp="false" diagonalDown="false"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 diagonalUp="false" diagonalDown="false"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 diagonalUp="false" diagonalDown="false">
      <left style="medium">
        <color theme="0"/>
      </left>
      <right/>
      <top style="medium">
        <color rgb="FF4F81BD"/>
      </top>
      <bottom style="medium">
        <color rgb="FF4F81BD"/>
      </bottom>
      <diagonal/>
    </border>
    <border diagonalUp="false" diagonalDown="false">
      <left/>
      <right style="thin">
        <color theme="0"/>
      </right>
      <top style="thick">
        <color rgb="FF4F81BD"/>
      </top>
      <bottom style="thin">
        <color rgb="FFFFFFFF"/>
      </bottom>
      <diagonal/>
    </border>
    <border diagonalUp="false" diagonalDown="false">
      <left/>
      <right/>
      <top style="thick">
        <color rgb="FF4F81BD"/>
      </top>
      <bottom style="thin">
        <color rgb="FFFFFFFF"/>
      </bottom>
      <diagonal/>
    </border>
    <border diagonalUp="false" diagonalDown="false">
      <left/>
      <right style="thick">
        <color theme="3" tint="0.3999"/>
      </right>
      <top/>
      <bottom/>
      <diagonal/>
    </border>
    <border diagonalUp="false" diagonalDown="false">
      <left style="thick">
        <color theme="3" tint="0.3999"/>
      </left>
      <right/>
      <top/>
      <bottom style="medium">
        <color rgb="FF4F81BD"/>
      </bottom>
      <diagonal/>
    </border>
    <border diagonalUp="false" diagonalDown="false">
      <left/>
      <right style="thick">
        <color theme="3" tint="0.3999"/>
      </right>
      <top/>
      <bottom style="medium">
        <color rgb="FF4F81BD"/>
      </bottom>
      <diagonal/>
    </border>
    <border diagonalUp="false" diagonalDown="false"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 diagonalUp="false" diagonalDown="false"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 diagonalUp="false" diagonalDown="false">
      <left/>
      <right/>
      <top style="thin">
        <color rgb="FF4F81BD"/>
      </top>
      <bottom style="medium">
        <color rgb="FF4F81BD"/>
      </bottom>
      <diagonal/>
    </border>
    <border diagonalUp="false" diagonalDown="false"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 diagonalUp="false" diagonalDown="false">
      <left/>
      <right style="thin">
        <color theme="0"/>
      </right>
      <top style="thin">
        <color theme="0"/>
      </top>
      <bottom style="thick">
        <color rgb="FF4F81BD"/>
      </bottom>
      <diagonal/>
    </border>
    <border diagonalUp="false" diagonalDown="false"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 diagonalUp="false" diagonalDown="false">
      <left/>
      <right style="thin">
        <color theme="0"/>
      </right>
      <top/>
      <bottom style="thick">
        <color rgb="FF4F81BD"/>
      </bottom>
      <diagonal/>
    </border>
    <border diagonalUp="false" diagonalDown="false">
      <left/>
      <right style="thin">
        <color theme="0"/>
      </right>
      <top style="thick">
        <color rgb="FF4F81BD"/>
      </top>
      <bottom style="thick">
        <color rgb="FF4F81BD"/>
      </bottom>
      <diagonal/>
    </border>
    <border diagonalUp="false" diagonalDown="false"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 diagonalUp="false" diagonalDown="false">
      <left/>
      <right/>
      <top style="thick">
        <color rgb="FF4F81BD"/>
      </top>
      <bottom style="medium">
        <color theme="0"/>
      </bottom>
      <diagonal/>
    </border>
    <border diagonalUp="false" diagonalDown="false">
      <left/>
      <right style="thick">
        <color rgb="FF4F81BD"/>
      </right>
      <top style="thick">
        <color rgb="FF4F81BD"/>
      </top>
      <bottom style="medium">
        <color theme="0"/>
      </bottom>
      <diagonal/>
    </border>
    <border diagonalUp="false" diagonalDown="false">
      <left/>
      <right style="thick">
        <color rgb="FF4F81BD"/>
      </right>
      <top style="medium">
        <color theme="0"/>
      </top>
      <bottom/>
      <diagonal/>
    </border>
    <border diagonalUp="false" diagonalDown="false">
      <left style="thick">
        <color rgb="FF4F81BD"/>
      </left>
      <right/>
      <top/>
      <bottom style="thick">
        <color theme="0"/>
      </bottom>
      <diagonal/>
    </border>
    <border diagonalUp="false" diagonalDown="false">
      <left style="thin">
        <color theme="0"/>
      </left>
      <right/>
      <top style="medium">
        <color rgb="FF0070C0"/>
      </top>
      <bottom/>
      <diagonal/>
    </border>
    <border diagonalUp="false" diagonalDown="false">
      <left/>
      <right style="thin">
        <color theme="0"/>
      </right>
      <top style="medium">
        <color rgb="FF0070C0"/>
      </top>
      <bottom/>
      <diagonal/>
    </border>
    <border diagonalUp="false" diagonalDown="false">
      <left style="thin">
        <color theme="0"/>
      </left>
      <right style="thin">
        <color theme="0"/>
      </right>
      <top style="medium">
        <color rgb="FF0070C0"/>
      </top>
      <bottom/>
      <diagonal/>
    </border>
    <border diagonalUp="false" diagonalDown="false">
      <left style="thin">
        <color theme="0"/>
      </left>
      <right style="medium">
        <color rgb="FF0070C0"/>
      </right>
      <top style="medium">
        <color rgb="FF0070C0"/>
      </top>
      <bottom/>
      <diagonal/>
    </border>
    <border diagonalUp="false" diagonalDown="false">
      <left/>
      <right/>
      <top/>
      <bottom style="medium">
        <color theme="0"/>
      </bottom>
      <diagonal/>
    </border>
    <border diagonalUp="false" diagonalDown="false">
      <left/>
      <right/>
      <top style="medium">
        <color theme="0"/>
      </top>
      <bottom style="medium">
        <color theme="0"/>
      </bottom>
      <diagonal/>
    </border>
    <border diagonalUp="false" diagonalDown="false">
      <left/>
      <right style="medium">
        <color theme="0"/>
      </right>
      <top/>
      <bottom/>
      <diagonal/>
    </border>
    <border diagonalUp="false" diagonalDown="false">
      <left style="medium">
        <color theme="0"/>
      </left>
      <right style="medium">
        <color theme="0"/>
      </right>
      <top/>
      <bottom/>
      <diagonal/>
    </border>
    <border diagonalUp="false" diagonalDown="false"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medium">
        <color theme="0" tint="-0.35"/>
      </left>
      <right style="medium">
        <color theme="0"/>
      </right>
      <top/>
      <bottom/>
      <diagonal/>
    </border>
    <border diagonalUp="false" diagonalDown="false">
      <left style="thin">
        <color theme="0"/>
      </left>
      <right style="medium">
        <color theme="0"/>
      </right>
      <top/>
      <bottom/>
      <diagonal/>
    </border>
    <border diagonalUp="false" diagonalDown="false">
      <left style="medium">
        <color theme="0"/>
      </left>
      <right style="medium">
        <color rgb="FF0070C0"/>
      </right>
      <top/>
      <bottom/>
      <diagonal/>
    </border>
    <border diagonalUp="false" diagonalDown="false">
      <left/>
      <right style="medium">
        <color theme="0"/>
      </right>
      <top style="thin">
        <color theme="0"/>
      </top>
      <bottom style="medium">
        <color theme="0"/>
      </bottom>
      <diagonal/>
    </border>
    <border diagonalUp="false" diagonalDown="false">
      <left style="medium">
        <color theme="0" tint="-0.35"/>
      </left>
      <right/>
      <top/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Up="false" diagonalDown="false">
      <left/>
      <right style="medium">
        <color theme="0"/>
      </right>
      <top style="medium">
        <color theme="0"/>
      </top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>
        <color theme="0" tint="-0.35"/>
      </left>
      <right style="thin"/>
      <top/>
      <bottom/>
      <diagonal/>
    </border>
    <border diagonalUp="false" diagonalDown="false">
      <left style="thin"/>
      <right style="medium">
        <color rgb="FF0070C0"/>
      </right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>
        <color theme="0"/>
      </left>
      <right/>
      <top/>
      <bottom style="medium">
        <color rgb="FF0070C0"/>
      </bottom>
      <diagonal/>
    </border>
    <border diagonalUp="false" diagonalDown="false">
      <left/>
      <right style="medium">
        <color theme="0"/>
      </right>
      <top/>
      <bottom style="medium">
        <color rgb="FF0070C0"/>
      </bottom>
      <diagonal/>
    </border>
    <border diagonalUp="false" diagonalDown="false">
      <left style="medium">
        <color theme="0"/>
      </left>
      <right style="medium">
        <color theme="0"/>
      </right>
      <top/>
      <bottom style="medium">
        <color rgb="FF0070C0"/>
      </bottom>
      <diagonal/>
    </border>
    <border diagonalUp="false" diagonalDown="false">
      <left style="medium">
        <color theme="0"/>
      </left>
      <right/>
      <top/>
      <bottom/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/>
      <diagonal/>
    </border>
    <border diagonalUp="false" diagonalDown="false">
      <left style="thin">
        <color rgb="FF4F81BD"/>
      </left>
      <right/>
      <top/>
      <bottom/>
      <diagonal/>
    </border>
    <border diagonalUp="false" diagonalDown="false">
      <left/>
      <right style="thin">
        <color rgb="FF4F81BD"/>
      </right>
      <top/>
      <bottom/>
      <diagonal/>
    </border>
    <border diagonalUp="false" diagonalDown="false">
      <left/>
      <right style="thin">
        <color rgb="FF4F81BD"/>
      </right>
      <top/>
      <bottom style="thin">
        <color rgb="FFFFFFFF"/>
      </bottom>
      <diagonal/>
    </border>
    <border diagonalUp="false" diagonalDown="false">
      <left/>
      <right style="thin">
        <color rgb="FF4F81BD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4F81BD"/>
      </left>
      <right/>
      <top/>
      <bottom style="thin">
        <color rgb="FF4F81BD"/>
      </bottom>
      <diagonal/>
    </border>
    <border diagonalUp="false" diagonalDown="false">
      <left/>
      <right style="thin">
        <color rgb="FF4F81BD"/>
      </right>
      <top style="thin">
        <color rgb="FFFFFFFF"/>
      </top>
      <bottom style="thin">
        <color rgb="FF4F81BD"/>
      </bottom>
      <diagonal/>
    </border>
    <border diagonalUp="false" diagonalDown="false">
      <left style="medium">
        <color rgb="FF0070C0"/>
      </left>
      <right/>
      <top/>
      <bottom style="thin">
        <color theme="0"/>
      </bottom>
      <diagonal/>
    </border>
    <border diagonalUp="false" diagonalDown="false">
      <left style="medium">
        <color rgb="FF0070C0"/>
      </left>
      <right/>
      <top style="thin">
        <color theme="0"/>
      </top>
      <bottom/>
      <diagonal/>
    </border>
    <border diagonalUp="false" diagonalDown="false">
      <left style="medium">
        <color rgb="FF0070C0"/>
      </left>
      <right/>
      <top style="thin">
        <color theme="4"/>
      </top>
      <bottom style="medium">
        <color rgb="FF808080"/>
      </bottom>
      <diagonal/>
    </border>
    <border diagonalUp="false" diagonalDown="false"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 diagonalUp="false" diagonalDown="false">
      <left style="medium">
        <color theme="0"/>
      </left>
      <right style="medium">
        <color rgb="FF0070C0"/>
      </right>
      <top style="thin">
        <color rgb="FFFFFFFF"/>
      </top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5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5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5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4" fillId="6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5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5" fillId="5" borderId="11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5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13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5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5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6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5" fillId="5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9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9" fillId="5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5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5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70" fontId="5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70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5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6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3" fillId="0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8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5" fillId="0" borderId="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1" fontId="5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4" borderId="4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5" fillId="5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5" borderId="2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4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4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5" fillId="4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13" fillId="0" borderId="4" xfId="0" applyFont="true" applyBorder="true" applyAlignment="true" applyProtection="false">
      <alignment horizontal="left" vertical="bottom" textRotation="0" wrapText="false" indent="5" shrinkToFit="false"/>
      <protection locked="true" hidden="false"/>
    </xf>
    <xf numFmtId="171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10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5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5" fillId="5" borderId="2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5" fillId="5" borderId="2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5" fillId="5" borderId="2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2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6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70" fontId="5" fillId="5" borderId="3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3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9" fillId="0" borderId="4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70" fontId="5" fillId="5" borderId="3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5" fillId="5" borderId="3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3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4" fillId="6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5" borderId="3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5" borderId="4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5" borderId="2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4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3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3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3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8" fillId="3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3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5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5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4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6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5" fillId="5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5" fillId="5" borderId="48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49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5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6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6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5" fillId="5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4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10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0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0" fillId="5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4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70" fontId="10" fillId="5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70" fontId="10" fillId="5" borderId="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14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3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70" fontId="5" fillId="5" borderId="5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5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5" borderId="5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71" fontId="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8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5" fillId="4" borderId="0" xfId="0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4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3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true" indent="3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29" fillId="0" borderId="40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5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5" fillId="5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5" borderId="2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4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5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5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57" xfId="0" applyFont="true" applyBorder="true" applyAlignment="true" applyProtection="false">
      <alignment horizontal="left" vertical="center" textRotation="0" wrapText="true" indent="8" shrinkToFit="false"/>
      <protection locked="true" hidden="false"/>
    </xf>
    <xf numFmtId="164" fontId="13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57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5" fillId="5" borderId="4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5" fillId="5" borderId="29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5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5" fillId="5" borderId="6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6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5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6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7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7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21" fillId="5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7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7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6" borderId="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5" fillId="6" borderId="7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7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5" fillId="5" borderId="7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5" fillId="0" borderId="6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7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8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8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8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8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8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8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8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3" fillId="5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5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2" fontId="13" fillId="5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8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8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8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8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5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8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9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9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9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9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9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9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3" fillId="5" borderId="6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9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9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10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0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8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8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0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0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0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10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10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0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0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0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6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10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6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1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0" borderId="1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9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3" fillId="0" borderId="9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7" borderId="5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5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1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3" fillId="5" borderId="1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5" borderId="6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3" fillId="5" borderId="9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13" fillId="5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1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1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12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1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9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9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9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1" fillId="5" borderId="1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1" fillId="5" borderId="1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1" fillId="5" borderId="2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0" borderId="1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1" fillId="5" borderId="12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1" fillId="5" borderId="12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0" borderId="1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6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5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5" fillId="5" borderId="12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38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4" borderId="2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5" fillId="5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70" fontId="5" fillId="5" borderId="1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3" fillId="0" borderId="1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8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8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4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4" borderId="1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4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4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4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4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21" fillId="5" borderId="1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1" fillId="5" borderId="13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4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2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5" borderId="1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5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4" borderId="14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21" fillId="4" borderId="13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4" borderId="14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4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5" borderId="14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14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5" borderId="1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5" borderId="1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4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6" borderId="1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7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4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4" borderId="1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14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1" fillId="0" borderId="14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4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8" borderId="14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8" borderId="15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8" borderId="15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4" borderId="1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5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4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15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14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21" fillId="0" borderId="1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4" borderId="15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5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1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4" borderId="1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5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15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21" fillId="0" borderId="15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15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4" borderId="4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7" fillId="6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7" fillId="4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4" borderId="4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5" borderId="6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4" borderId="4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4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8" fillId="4" borderId="4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5" borderId="2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4" borderId="15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4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5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15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3" fillId="5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159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6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3" fillId="5" borderId="16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5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4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4" borderId="4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4" borderId="2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5" borderId="23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4" borderId="4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4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9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3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65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5" fillId="0" borderId="65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5" fillId="5" borderId="65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23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5" fillId="5" borderId="23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8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3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10" fillId="0" borderId="65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8" fillId="0" borderId="16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0" fillId="5" borderId="23" xfId="19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3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9" borderId="16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1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16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38" fillId="0" borderId="1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4" borderId="16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70" fontId="5" fillId="5" borderId="16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3" fillId="0" borderId="16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5" fillId="5" borderId="16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9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4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9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6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5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5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5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5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5" fillId="5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16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6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6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7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1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6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5" fillId="5" borderId="17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7" fillId="0" borderId="4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5" fillId="0" borderId="15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0" fillId="4" borderId="169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28" fillId="0" borderId="4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5" fillId="5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5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5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5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</cellStyles>
  <dxfs count="55">
    <dxf>
      <fill>
        <patternFill patternType="solid">
          <bgColor rgb="FF000000"/>
        </patternFill>
      </fill>
    </dxf>
    <dxf>
      <font>
        <b val="1"/>
        <i val="0"/>
        <color rgb="FFFF0000"/>
      </font>
      <fill>
        <patternFill>
          <bgColor theme="9" tint="0.3999"/>
        </patternFill>
      </fill>
    </dxf>
    <dxf>
      <font>
        <b val="1"/>
        <i val="0"/>
        <color rgb="FFFF0000"/>
      </font>
      <fill>
        <patternFill>
          <bgColor theme="9" tint="0.3999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4F81BD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DCE6F2"/>
          <bgColor rgb="FF000000"/>
        </patternFill>
      </fill>
    </dxf>
    <dxf>
      <fill>
        <patternFill patternType="solid">
          <fgColor rgb="FFA6A6A6"/>
          <bgColor rgb="FF000000"/>
        </patternFill>
      </fill>
    </dxf>
    <dxf>
      <fill>
        <patternFill patternType="solid">
          <fgColor rgb="FFFEB2B2"/>
          <bgColor rgb="FF000000"/>
        </patternFill>
      </fill>
    </dxf>
    <dxf>
      <fill>
        <patternFill>
          <bgColor theme="4" tint="0.7999"/>
        </patternFill>
      </fill>
    </dxf>
    <dxf>
      <fill>
        <patternFill>
          <bgColor rgb="FFFEB2B2"/>
        </patternFill>
      </fill>
    </dxf>
    <dxf>
      <fill>
        <patternFill>
          <bgColor theme="4" tint="0.7999"/>
        </patternFill>
      </fill>
    </dxf>
    <dxf>
      <fill>
        <patternFill>
          <bgColor rgb="FFFEB2B2"/>
        </patternFill>
      </fill>
    </dxf>
    <dxf>
      <fill>
        <patternFill>
          <bgColor theme="4" tint="0.7999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color rgb="FFDCE6F2"/>
      </font>
    </dxf>
    <dxf>
      <font>
        <color rgb="FFDCE6F2"/>
      </font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 val="1"/>
        <i val="0"/>
        <color rgb="FFFF0000"/>
      </font>
      <fill>
        <patternFill>
          <bgColor theme="9" tint="0.5999"/>
        </patternFill>
      </fill>
    </dxf>
    <dxf>
      <font>
        <b val="1"/>
        <i val="0"/>
        <color rgb="FFFF0000"/>
      </font>
      <fill>
        <patternFill>
          <bgColor theme="9" tint="0.5999"/>
        </patternFill>
      </fill>
    </dxf>
    <dxf>
      <font>
        <name val="Calibri"/>
        <charset val="186"/>
        <family val="2"/>
        <color rgb="FF000000"/>
        <sz val="11"/>
      </font>
      <alignment horizontal="general" vertical="bottom" textRotation="0" wrapText="false" indent="0" shrinkToFit="false"/>
    </dxf>
    <dxf>
      <fill>
        <patternFill>
          <bgColor theme="4" tint="0.7999"/>
        </patternFill>
      </fill>
    </dxf>
    <dxf>
      <fill>
        <patternFill>
          <bgColor rgb="FFFF5050"/>
        </patternFill>
      </fill>
    </dxf>
    <dxf>
      <fill>
        <patternFill>
          <bgColor theme="4" tint="0.7999"/>
        </patternFill>
      </fill>
    </dxf>
    <dxf>
      <fill>
        <patternFill>
          <bgColor rgb="FFFF5050"/>
        </patternFill>
      </fill>
    </dxf>
    <dxf>
      <fill>
        <patternFill>
          <bgColor theme="4" tint="0.7999"/>
        </patternFill>
      </fill>
    </dxf>
    <dxf>
      <fill>
        <patternFill>
          <bgColor rgb="FFFF5050"/>
        </patternFill>
      </fill>
    </dxf>
    <dxf>
      <fill>
        <patternFill>
          <bgColor theme="4" tint="0.7999"/>
        </patternFill>
      </fill>
    </dxf>
    <dxf>
      <fill>
        <patternFill>
          <bgColor rgb="FFFF5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i val="0"/>
        <color rgb="FFFF0000"/>
      </font>
      <fill>
        <patternFill>
          <bgColor theme="9" tint="0.39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558ED5"/>
      <rgbColor rgb="FF993366"/>
      <rgbColor rgb="FFFCD5B5"/>
      <rgbColor rgb="FFEAF0F6"/>
      <rgbColor rgb="FF660066"/>
      <rgbColor rgb="FFFF8080"/>
      <rgbColor rgb="FF0070C0"/>
      <rgbColor rgb="FFFFC7CE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DCE6F2"/>
      <rgbColor rgb="FFC6EFCE"/>
      <rgbColor rgb="FFFFFF99"/>
      <rgbColor rgb="FF99CCFF"/>
      <rgbColor rgb="FFFEB2B2"/>
      <rgbColor rgb="FFCC99FF"/>
      <rgbColor rgb="FFFAC090"/>
      <rgbColor rgb="FF4F81BD"/>
      <rgbColor rgb="FF33CCCC"/>
      <rgbColor rgb="FF99CC00"/>
      <rgbColor rgb="FFFFCC00"/>
      <rgbColor rgb="FFFF9900"/>
      <rgbColor rgb="FFFF5050"/>
      <rgbColor rgb="FF7F7F7F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23</xdr:col>
      <xdr:colOff>1180440</xdr:colOff>
      <xdr:row>1</xdr:row>
      <xdr:rowOff>104400</xdr:rowOff>
    </xdr:from>
    <xdr:to>
      <xdr:col>23</xdr:col>
      <xdr:colOff>1180800</xdr:colOff>
      <xdr:row>1</xdr:row>
      <xdr:rowOff>105840</xdr:rowOff>
    </xdr:to>
    <xdr:pic>
      <xdr:nvPicPr>
        <xdr:cNvPr id="0" name="Ink 5" descr=""/>
        <xdr:cNvPicPr/>
      </xdr:nvPicPr>
      <xdr:blipFill>
        <a:blip r:embed="rId1"/>
        <a:stretch/>
      </xdr:blipFill>
      <xdr:spPr>
        <a:xfrm>
          <a:off x="11330280" y="256680"/>
          <a:ext cx="360" cy="1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Z2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85" workbookViewId="0">
      <selection pane="topLeft" activeCell="C128" activeCellId="0" sqref="C128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1.73"/>
    <col collapsed="false" customWidth="true" hidden="false" outlineLevel="0" max="2" min="2" style="1" width="67.73"/>
    <col collapsed="false" customWidth="true" hidden="false" outlineLevel="0" max="5" min="3" style="1" width="24.27"/>
    <col collapsed="false" customWidth="true" hidden="false" outlineLevel="0" max="6" min="6" style="2" width="1.73"/>
    <col collapsed="false" customWidth="false" hidden="true" outlineLevel="0" max="10" min="7" style="2" width="9.18"/>
    <col collapsed="false" customWidth="true" hidden="true" outlineLevel="0" max="11" min="11" style="2" width="20.27"/>
    <col collapsed="false" customWidth="false" hidden="true" outlineLevel="0" max="17" min="12" style="2" width="9.18"/>
    <col collapsed="false" customWidth="true" hidden="true" outlineLevel="0" max="18" min="18" style="2" width="47.54"/>
    <col collapsed="false" customWidth="true" hidden="true" outlineLevel="0" max="19" min="19" style="2" width="10.45"/>
    <col collapsed="false" customWidth="true" hidden="true" outlineLevel="0" max="20" min="20" style="2" width="16.18"/>
    <col collapsed="false" customWidth="false" hidden="true" outlineLevel="0" max="22" min="21" style="2" width="9.18"/>
    <col collapsed="false" customWidth="true" hidden="true" outlineLevel="0" max="23" min="23" style="2" width="23.18"/>
    <col collapsed="false" customWidth="true" hidden="false" outlineLevel="0" max="24" min="24" style="2" width="17.54"/>
    <col collapsed="false" customWidth="false" hidden="false" outlineLevel="0" max="25" min="25" style="2" width="9.18"/>
    <col collapsed="false" customWidth="true" hidden="false" outlineLevel="0" max="26" min="26" style="2" width="5.73"/>
    <col collapsed="false" customWidth="true" hidden="false" outlineLevel="0" max="27" min="27" style="2" width="6.27"/>
    <col collapsed="false" customWidth="true" hidden="false" outlineLevel="0" max="28" min="28" style="2" width="7.73"/>
    <col collapsed="false" customWidth="true" hidden="false" outlineLevel="0" max="29" min="29" style="2" width="9.82"/>
    <col collapsed="false" customWidth="false" hidden="false" outlineLevel="0" max="50" min="30" style="2" width="9.18"/>
    <col collapsed="false" customWidth="true" hidden="true" outlineLevel="0" max="52" min="51" style="3" width="11.53"/>
    <col collapsed="false" customWidth="false" hidden="true" outlineLevel="0" max="16384" min="53" style="3" width="9.18"/>
  </cols>
  <sheetData>
    <row r="1" s="3" customFormat="true" ht="12" hidden="false" customHeight="false" outlineLevel="0" collapsed="false">
      <c r="A1" s="1"/>
      <c r="B1" s="1"/>
      <c r="C1" s="1"/>
      <c r="D1" s="1"/>
      <c r="E1" s="1"/>
      <c r="F1" s="1"/>
      <c r="R1" s="4" t="n">
        <f aca="false">COUNTA(R2:R232)</f>
        <v>220</v>
      </c>
      <c r="S1" s="4" t="n">
        <f aca="false">COUNTA(S2:S232)</f>
        <v>220</v>
      </c>
      <c r="T1" s="4" t="n">
        <f aca="false">COUNTA(T2:T232)</f>
        <v>220</v>
      </c>
      <c r="U1" s="4"/>
      <c r="V1" s="4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="3" customFormat="true" ht="24.75" hidden="false" customHeight="true" outlineLevel="0" collapsed="false">
      <c r="A2" s="1"/>
      <c r="B2" s="5"/>
      <c r="C2" s="6"/>
      <c r="D2" s="7" t="s">
        <v>0</v>
      </c>
      <c r="E2" s="7"/>
      <c r="F2" s="1"/>
      <c r="Q2" s="8" t="n">
        <v>1</v>
      </c>
      <c r="R2" s="9" t="s">
        <v>1</v>
      </c>
      <c r="S2" s="10" t="n">
        <v>253255950</v>
      </c>
      <c r="T2" s="8" t="s">
        <v>2</v>
      </c>
      <c r="U2" s="11" t="n">
        <v>1</v>
      </c>
      <c r="V2" s="12" t="s">
        <v>3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="3" customFormat="true" ht="24.75" hidden="false" customHeight="true" outlineLevel="0" collapsed="false">
      <c r="A3" s="1"/>
      <c r="B3" s="13"/>
      <c r="C3" s="14"/>
      <c r="D3" s="7"/>
      <c r="E3" s="7"/>
      <c r="F3" s="1"/>
      <c r="Q3" s="8" t="n">
        <v>2</v>
      </c>
      <c r="R3" s="9" t="s">
        <v>4</v>
      </c>
      <c r="S3" s="10" t="n">
        <v>152903578</v>
      </c>
      <c r="T3" s="8" t="s">
        <v>2</v>
      </c>
      <c r="U3" s="11" t="n">
        <v>1</v>
      </c>
      <c r="V3" s="12" t="s">
        <v>5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="3" customFormat="true" ht="24" hidden="false" customHeight="true" outlineLevel="0" collapsed="false">
      <c r="A4" s="1"/>
      <c r="B4" s="13"/>
      <c r="C4" s="14"/>
      <c r="D4" s="7"/>
      <c r="E4" s="7"/>
      <c r="F4" s="1"/>
      <c r="Q4" s="8" t="n">
        <v>3</v>
      </c>
      <c r="R4" s="9" t="s">
        <v>6</v>
      </c>
      <c r="S4" s="10" t="n">
        <v>152968145</v>
      </c>
      <c r="T4" s="8" t="s">
        <v>2</v>
      </c>
      <c r="U4" s="11" t="n">
        <v>1</v>
      </c>
      <c r="V4" s="12" t="s">
        <v>7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="3" customFormat="true" ht="12.65" hidden="false" customHeight="false" outlineLevel="0" collapsed="false">
      <c r="A5" s="1"/>
      <c r="B5" s="13"/>
      <c r="C5" s="14"/>
      <c r="D5" s="14"/>
      <c r="E5" s="15"/>
      <c r="F5" s="1"/>
      <c r="Q5" s="8" t="n">
        <v>4</v>
      </c>
      <c r="R5" s="9" t="s">
        <v>8</v>
      </c>
      <c r="S5" s="10" t="n">
        <v>149566841</v>
      </c>
      <c r="T5" s="8" t="s">
        <v>9</v>
      </c>
      <c r="U5" s="11" t="n">
        <v>0.9992</v>
      </c>
      <c r="V5" s="12" t="s">
        <v>3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="3" customFormat="true" ht="15" hidden="false" customHeight="true" outlineLevel="0" collapsed="false">
      <c r="A6" s="1"/>
      <c r="B6" s="16" t="s">
        <v>10</v>
      </c>
      <c r="C6" s="16"/>
      <c r="D6" s="16"/>
      <c r="E6" s="16"/>
      <c r="F6" s="1"/>
      <c r="Q6" s="17" t="n">
        <v>5</v>
      </c>
      <c r="R6" s="18" t="s">
        <v>11</v>
      </c>
      <c r="S6" s="19" t="n">
        <v>149947714</v>
      </c>
      <c r="T6" s="8" t="s">
        <v>9</v>
      </c>
      <c r="U6" s="11" t="n">
        <v>0.9863</v>
      </c>
      <c r="V6" s="12" t="s">
        <v>12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="3" customFormat="true" ht="13.8" hidden="false" customHeight="false" outlineLevel="0" collapsed="false">
      <c r="A7" s="1"/>
      <c r="B7" s="20"/>
      <c r="C7" s="21"/>
      <c r="D7" s="21"/>
      <c r="E7" s="22"/>
      <c r="F7" s="1"/>
      <c r="Q7" s="8" t="n">
        <v>6</v>
      </c>
      <c r="R7" s="9" t="s">
        <v>13</v>
      </c>
      <c r="S7" s="10" t="n">
        <v>149951417</v>
      </c>
      <c r="T7" s="8" t="s">
        <v>9</v>
      </c>
      <c r="U7" s="11" t="n">
        <v>1</v>
      </c>
      <c r="V7" s="12" t="s">
        <v>12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="3" customFormat="true" ht="17.35" hidden="false" customHeight="true" outlineLevel="0" collapsed="false">
      <c r="A8" s="1"/>
      <c r="B8" s="23" t="s">
        <v>14</v>
      </c>
      <c r="C8" s="24" t="s">
        <v>15</v>
      </c>
      <c r="D8" s="24"/>
      <c r="E8" s="24"/>
      <c r="F8" s="1"/>
      <c r="Q8" s="17" t="n">
        <v>7</v>
      </c>
      <c r="R8" s="17" t="s">
        <v>16</v>
      </c>
      <c r="S8" s="19" t="n">
        <v>250135860</v>
      </c>
      <c r="T8" s="8" t="s">
        <v>9</v>
      </c>
      <c r="U8" s="11" t="n">
        <v>0.31</v>
      </c>
      <c r="V8" s="12" t="s">
        <v>17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="3" customFormat="true" ht="12.65" hidden="false" customHeight="false" outlineLevel="0" collapsed="false">
      <c r="A9" s="1"/>
      <c r="B9" s="25" t="s">
        <v>18</v>
      </c>
      <c r="C9" s="26" t="str">
        <f aca="false">IFERROR(VLOOKUP(C8,$R$1:$T$239,3,FALSE()),"")</f>
        <v>Prienų rajono savivaldybė </v>
      </c>
      <c r="D9" s="26"/>
      <c r="E9" s="26"/>
      <c r="F9" s="1"/>
      <c r="H9" s="3" t="s">
        <v>19</v>
      </c>
      <c r="Q9" s="8" t="n">
        <v>8</v>
      </c>
      <c r="R9" s="9" t="s">
        <v>20</v>
      </c>
      <c r="S9" s="10" t="n">
        <v>153720195</v>
      </c>
      <c r="T9" s="8" t="s">
        <v>21</v>
      </c>
      <c r="U9" s="27" t="s">
        <v>22</v>
      </c>
      <c r="V9" s="12" t="s">
        <v>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="3" customFormat="true" ht="12.65" hidden="false" customHeight="false" outlineLevel="0" collapsed="false">
      <c r="A10" s="1"/>
      <c r="B10" s="28" t="s">
        <v>23</v>
      </c>
      <c r="C10" s="26" t="n">
        <f aca="false">IFERROR(VLOOKUP(C8,$R$2:$S$239,2,FALSE()),"")</f>
        <v>170639781</v>
      </c>
      <c r="D10" s="26"/>
      <c r="E10" s="26"/>
      <c r="F10" s="1"/>
      <c r="H10" s="3" t="s">
        <v>24</v>
      </c>
      <c r="Q10" s="8" t="n">
        <v>9</v>
      </c>
      <c r="R10" s="9" t="s">
        <v>25</v>
      </c>
      <c r="S10" s="10" t="n">
        <v>154138664</v>
      </c>
      <c r="T10" s="8" t="s">
        <v>26</v>
      </c>
      <c r="U10" s="11" t="n">
        <v>1</v>
      </c>
      <c r="V10" s="12" t="s">
        <v>3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="3" customFormat="true" ht="12.65" hidden="false" customHeight="false" outlineLevel="0" collapsed="false">
      <c r="A11" s="1"/>
      <c r="B11" s="28" t="s">
        <v>27</v>
      </c>
      <c r="C11" s="29" t="str">
        <f aca="false">IFERROR(VLOOKUP(C8,$R$2:$V$239,5,FALSE()),"")</f>
        <v>Vandentvarka</v>
      </c>
      <c r="D11" s="29"/>
      <c r="E11" s="29"/>
      <c r="F11" s="1"/>
      <c r="H11" s="3" t="s">
        <v>28</v>
      </c>
      <c r="Q11" s="8" t="n">
        <v>10</v>
      </c>
      <c r="R11" s="9" t="s">
        <v>29</v>
      </c>
      <c r="S11" s="10" t="n">
        <v>154111083</v>
      </c>
      <c r="T11" s="8" t="s">
        <v>26</v>
      </c>
      <c r="U11" s="11" t="n">
        <v>1</v>
      </c>
      <c r="V11" s="12" t="s">
        <v>30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="3" customFormat="true" ht="12.65" hidden="false" customHeight="true" outlineLevel="0" collapsed="false">
      <c r="A12" s="1"/>
      <c r="B12" s="28" t="s">
        <v>31</v>
      </c>
      <c r="C12" s="30" t="s">
        <v>32</v>
      </c>
      <c r="D12" s="30"/>
      <c r="E12" s="30"/>
      <c r="F12" s="1"/>
      <c r="H12" s="3" t="s">
        <v>33</v>
      </c>
      <c r="Q12" s="8" t="n">
        <v>11</v>
      </c>
      <c r="R12" s="9" t="s">
        <v>34</v>
      </c>
      <c r="S12" s="10" t="n">
        <v>154112751</v>
      </c>
      <c r="T12" s="8" t="s">
        <v>26</v>
      </c>
      <c r="U12" s="11" t="n">
        <v>0.9872</v>
      </c>
      <c r="V12" s="10" t="s">
        <v>12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="3" customFormat="true" ht="12.65" hidden="false" customHeight="false" outlineLevel="0" collapsed="false">
      <c r="A13" s="1"/>
      <c r="B13" s="28"/>
      <c r="C13" s="31"/>
      <c r="D13" s="31"/>
      <c r="E13" s="32"/>
      <c r="F13" s="1"/>
      <c r="H13" s="3" t="s">
        <v>35</v>
      </c>
      <c r="Q13" s="8" t="n">
        <v>12</v>
      </c>
      <c r="R13" s="9" t="s">
        <v>36</v>
      </c>
      <c r="S13" s="10" t="n">
        <v>152812840</v>
      </c>
      <c r="T13" s="8" t="s">
        <v>37</v>
      </c>
      <c r="U13" s="11" t="n">
        <v>1</v>
      </c>
      <c r="V13" s="10" t="s">
        <v>3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="3" customFormat="true" ht="12.65" hidden="false" customHeight="true" outlineLevel="0" collapsed="false">
      <c r="A14" s="1"/>
      <c r="B14" s="28"/>
      <c r="C14" s="33" t="s">
        <v>38</v>
      </c>
      <c r="D14" s="33"/>
      <c r="E14" s="33"/>
      <c r="F14" s="1"/>
      <c r="H14" s="3" t="s">
        <v>39</v>
      </c>
      <c r="Q14" s="8" t="n">
        <v>13</v>
      </c>
      <c r="R14" s="9" t="s">
        <v>40</v>
      </c>
      <c r="S14" s="10" t="n">
        <v>152840633</v>
      </c>
      <c r="T14" s="8" t="s">
        <v>37</v>
      </c>
      <c r="U14" s="11" t="n">
        <v>1</v>
      </c>
      <c r="V14" s="10" t="s">
        <v>12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="3" customFormat="true" ht="12.65" hidden="false" customHeight="false" outlineLevel="0" collapsed="false">
      <c r="A15" s="1"/>
      <c r="B15" s="28" t="s">
        <v>41</v>
      </c>
      <c r="C15" s="34" t="s">
        <v>42</v>
      </c>
      <c r="D15" s="34"/>
      <c r="E15" s="35" t="s">
        <v>43</v>
      </c>
      <c r="F15" s="1"/>
      <c r="H15" s="3" t="s">
        <v>44</v>
      </c>
      <c r="Q15" s="8" t="n">
        <v>14</v>
      </c>
      <c r="R15" s="9" t="s">
        <v>45</v>
      </c>
      <c r="S15" s="10" t="n">
        <v>152814478</v>
      </c>
      <c r="T15" s="8" t="s">
        <v>37</v>
      </c>
      <c r="U15" s="11" t="n">
        <v>0.8352</v>
      </c>
      <c r="V15" s="10" t="s">
        <v>46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="3" customFormat="true" ht="12.65" hidden="false" customHeight="false" outlineLevel="0" collapsed="false">
      <c r="A16" s="1"/>
      <c r="B16" s="36" t="s">
        <v>47</v>
      </c>
      <c r="C16" s="37" t="n">
        <v>1</v>
      </c>
      <c r="D16" s="37" t="n">
        <v>1</v>
      </c>
      <c r="E16" s="38" t="n">
        <v>1</v>
      </c>
      <c r="F16" s="1"/>
      <c r="H16" s="3" t="s">
        <v>48</v>
      </c>
      <c r="Q16" s="8" t="n">
        <v>15</v>
      </c>
      <c r="R16" s="9" t="s">
        <v>49</v>
      </c>
      <c r="S16" s="10" t="n">
        <v>154724428</v>
      </c>
      <c r="T16" s="8" t="s">
        <v>50</v>
      </c>
      <c r="U16" s="27" t="s">
        <v>22</v>
      </c>
      <c r="V16" s="10" t="s">
        <v>46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="3" customFormat="true" ht="12.65" hidden="false" customHeight="false" outlineLevel="0" collapsed="false">
      <c r="A17" s="1"/>
      <c r="B17" s="36" t="s">
        <v>51</v>
      </c>
      <c r="C17" s="37"/>
      <c r="D17" s="37"/>
      <c r="E17" s="38"/>
      <c r="F17" s="1"/>
      <c r="H17" s="3" t="s">
        <v>7</v>
      </c>
      <c r="Q17" s="8" t="n">
        <v>16</v>
      </c>
      <c r="R17" s="9" t="s">
        <v>52</v>
      </c>
      <c r="S17" s="10" t="n">
        <v>154742789</v>
      </c>
      <c r="T17" s="8" t="s">
        <v>50</v>
      </c>
      <c r="U17" s="11" t="n">
        <v>1</v>
      </c>
      <c r="V17" s="10" t="s">
        <v>7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</row>
    <row r="18" s="3" customFormat="true" ht="12.65" hidden="false" customHeight="false" outlineLevel="0" collapsed="false">
      <c r="A18" s="1"/>
      <c r="B18" s="36" t="s">
        <v>53</v>
      </c>
      <c r="C18" s="39"/>
      <c r="D18" s="39"/>
      <c r="E18" s="38"/>
      <c r="F18" s="1"/>
      <c r="H18" s="3" t="s">
        <v>54</v>
      </c>
      <c r="Q18" s="8" t="n">
        <v>17</v>
      </c>
      <c r="R18" s="9" t="s">
        <v>55</v>
      </c>
      <c r="S18" s="10" t="n">
        <v>154866655</v>
      </c>
      <c r="T18" s="8" t="s">
        <v>50</v>
      </c>
      <c r="U18" s="11" t="n">
        <v>1</v>
      </c>
      <c r="V18" s="10" t="s">
        <v>12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</row>
    <row r="19" s="3" customFormat="true" ht="12.65" hidden="false" customHeight="false" outlineLevel="0" collapsed="false">
      <c r="A19" s="1"/>
      <c r="B19" s="36" t="s">
        <v>56</v>
      </c>
      <c r="C19" s="39"/>
      <c r="D19" s="39"/>
      <c r="E19" s="38"/>
      <c r="F19" s="1"/>
      <c r="H19" s="3" t="s">
        <v>57</v>
      </c>
      <c r="Q19" s="8" t="n">
        <v>18</v>
      </c>
      <c r="R19" s="9" t="s">
        <v>58</v>
      </c>
      <c r="S19" s="10" t="n">
        <v>154850665</v>
      </c>
      <c r="T19" s="8" t="s">
        <v>50</v>
      </c>
      <c r="U19" s="11" t="n">
        <v>0.9311</v>
      </c>
      <c r="V19" s="10" t="s">
        <v>3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="3" customFormat="true" ht="12.65" hidden="false" customHeight="false" outlineLevel="0" collapsed="false">
      <c r="A20" s="1"/>
      <c r="B20" s="36" t="s">
        <v>59</v>
      </c>
      <c r="C20" s="39"/>
      <c r="D20" s="39"/>
      <c r="E20" s="38"/>
      <c r="F20" s="1"/>
      <c r="H20" s="3" t="s">
        <v>60</v>
      </c>
      <c r="Q20" s="8" t="n">
        <v>19</v>
      </c>
      <c r="R20" s="9" t="s">
        <v>61</v>
      </c>
      <c r="S20" s="10" t="n">
        <v>152003098</v>
      </c>
      <c r="T20" s="8" t="s">
        <v>62</v>
      </c>
      <c r="U20" s="11" t="n">
        <v>0.9764</v>
      </c>
      <c r="V20" s="10" t="s">
        <v>12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="3" customFormat="true" ht="12.65" hidden="false" customHeight="false" outlineLevel="0" collapsed="false">
      <c r="A21" s="1"/>
      <c r="B21" s="36" t="s">
        <v>63</v>
      </c>
      <c r="C21" s="40" t="s">
        <v>64</v>
      </c>
      <c r="D21" s="40"/>
      <c r="E21" s="41" t="n">
        <f aca="false">100%-SUM(E16:E20)</f>
        <v>0</v>
      </c>
      <c r="F21" s="1"/>
      <c r="H21" s="3" t="s">
        <v>65</v>
      </c>
      <c r="Q21" s="8" t="n">
        <v>20</v>
      </c>
      <c r="R21" s="9" t="s">
        <v>66</v>
      </c>
      <c r="S21" s="10" t="n">
        <v>301500997</v>
      </c>
      <c r="T21" s="8" t="s">
        <v>62</v>
      </c>
      <c r="U21" s="11" t="n">
        <v>1</v>
      </c>
      <c r="V21" s="10" t="s">
        <v>3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="3" customFormat="true" ht="12.65" hidden="false" customHeight="false" outlineLevel="0" collapsed="false">
      <c r="A22" s="1"/>
      <c r="B22" s="36"/>
      <c r="C22" s="42"/>
      <c r="D22" s="42"/>
      <c r="E22" s="43"/>
      <c r="F22" s="1"/>
      <c r="H22" s="3" t="s">
        <v>67</v>
      </c>
      <c r="Q22" s="8" t="n">
        <v>21</v>
      </c>
      <c r="R22" s="9" t="s">
        <v>68</v>
      </c>
      <c r="S22" s="10" t="n">
        <v>300076944</v>
      </c>
      <c r="T22" s="8" t="s">
        <v>62</v>
      </c>
      <c r="U22" s="11" t="n">
        <v>1</v>
      </c>
      <c r="V22" s="10" t="s">
        <v>46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s="3" customFormat="true" ht="12.65" hidden="false" customHeight="false" outlineLevel="0" collapsed="false">
      <c r="A23" s="1"/>
      <c r="B23" s="44" t="s">
        <v>69</v>
      </c>
      <c r="C23" s="45" t="n">
        <v>1</v>
      </c>
      <c r="D23" s="45"/>
      <c r="E23" s="45"/>
      <c r="F23" s="1"/>
      <c r="Q23" s="8" t="n">
        <v>22</v>
      </c>
      <c r="R23" s="9" t="s">
        <v>70</v>
      </c>
      <c r="S23" s="10" t="n">
        <v>152007157</v>
      </c>
      <c r="T23" s="8" t="s">
        <v>62</v>
      </c>
      <c r="U23" s="11" t="n">
        <v>1</v>
      </c>
      <c r="V23" s="10" t="s">
        <v>71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s="3" customFormat="true" ht="19.4" hidden="false" customHeight="false" outlineLevel="0" collapsed="false">
      <c r="A24" s="1"/>
      <c r="B24" s="46" t="s">
        <v>72</v>
      </c>
      <c r="C24" s="47" t="s">
        <v>73</v>
      </c>
      <c r="D24" s="47"/>
      <c r="E24" s="47"/>
      <c r="F24" s="1"/>
      <c r="Q24" s="8" t="n">
        <v>23</v>
      </c>
      <c r="R24" s="9" t="s">
        <v>74</v>
      </c>
      <c r="S24" s="10" t="n">
        <v>305802733</v>
      </c>
      <c r="T24" s="8" t="s">
        <v>75</v>
      </c>
      <c r="U24" s="11" t="n">
        <v>1</v>
      </c>
      <c r="V24" s="10" t="s">
        <v>7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="3" customFormat="true" ht="12.65" hidden="false" customHeight="false" outlineLevel="0" collapsed="false">
      <c r="A25" s="1"/>
      <c r="B25" s="28"/>
      <c r="C25" s="42"/>
      <c r="D25" s="42"/>
      <c r="E25" s="43"/>
      <c r="F25" s="1"/>
      <c r="H25" s="48"/>
      <c r="Q25" s="8" t="n">
        <v>24</v>
      </c>
      <c r="R25" s="9" t="s">
        <v>76</v>
      </c>
      <c r="S25" s="10" t="n">
        <v>181613656</v>
      </c>
      <c r="T25" s="8" t="s">
        <v>75</v>
      </c>
      <c r="U25" s="11" t="n">
        <v>1</v>
      </c>
      <c r="V25" s="10" t="s">
        <v>30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="3" customFormat="true" ht="19.4" hidden="false" customHeight="false" outlineLevel="0" collapsed="false">
      <c r="A26" s="1"/>
      <c r="B26" s="49" t="s">
        <v>77</v>
      </c>
      <c r="C26" s="50" t="s">
        <v>78</v>
      </c>
      <c r="D26" s="50"/>
      <c r="E26" s="50"/>
      <c r="F26" s="1"/>
      <c r="I26" s="48"/>
      <c r="J26" s="48"/>
      <c r="Q26" s="51" t="n">
        <v>25</v>
      </c>
      <c r="R26" s="52" t="s">
        <v>79</v>
      </c>
      <c r="S26" s="53" t="n">
        <v>155513971</v>
      </c>
      <c r="T26" s="51" t="s">
        <v>80</v>
      </c>
      <c r="U26" s="54" t="n">
        <v>1</v>
      </c>
      <c r="V26" s="53" t="s">
        <v>12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="3" customFormat="true" ht="12.65" hidden="false" customHeight="false" outlineLevel="0" collapsed="false">
      <c r="A27" s="1"/>
      <c r="B27" s="49" t="s">
        <v>81</v>
      </c>
      <c r="C27" s="55"/>
      <c r="D27" s="55"/>
      <c r="E27" s="55"/>
      <c r="F27" s="1"/>
      <c r="M27" s="48"/>
      <c r="N27" s="48"/>
      <c r="O27" s="48"/>
      <c r="P27" s="48"/>
      <c r="Q27" s="51" t="n">
        <v>26</v>
      </c>
      <c r="R27" s="52" t="s">
        <v>82</v>
      </c>
      <c r="S27" s="53" t="n">
        <v>255512870</v>
      </c>
      <c r="T27" s="51" t="s">
        <v>80</v>
      </c>
      <c r="U27" s="54" t="n">
        <v>0.9971</v>
      </c>
      <c r="V27" s="53" t="s">
        <v>30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="3" customFormat="true" ht="12.65" hidden="false" customHeight="false" outlineLevel="0" collapsed="false">
      <c r="A28" s="1"/>
      <c r="B28" s="28"/>
      <c r="C28" s="42"/>
      <c r="D28" s="42"/>
      <c r="E28" s="43"/>
      <c r="F28" s="1"/>
      <c r="Q28" s="51" t="n">
        <v>27</v>
      </c>
      <c r="R28" s="52" t="s">
        <v>83</v>
      </c>
      <c r="S28" s="53" t="n">
        <v>155634880</v>
      </c>
      <c r="T28" s="51" t="s">
        <v>80</v>
      </c>
      <c r="U28" s="54" t="n">
        <v>0.9985</v>
      </c>
      <c r="V28" s="53" t="s">
        <v>12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="3" customFormat="true" ht="22.5" hidden="false" customHeight="true" outlineLevel="0" collapsed="false">
      <c r="A29" s="1"/>
      <c r="B29" s="28"/>
      <c r="C29" s="56" t="s">
        <v>84</v>
      </c>
      <c r="D29" s="56"/>
      <c r="E29" s="56"/>
      <c r="F29" s="1"/>
      <c r="Q29" s="51" t="n">
        <v>28</v>
      </c>
      <c r="R29" s="52" t="s">
        <v>85</v>
      </c>
      <c r="S29" s="53" t="n">
        <v>155402647</v>
      </c>
      <c r="T29" s="51" t="s">
        <v>80</v>
      </c>
      <c r="U29" s="57" t="s">
        <v>22</v>
      </c>
      <c r="V29" s="12" t="s">
        <v>5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="3" customFormat="true" ht="12.65" hidden="false" customHeight="false" outlineLevel="0" collapsed="false">
      <c r="A30" s="1"/>
      <c r="B30" s="58"/>
      <c r="C30" s="59" t="s">
        <v>86</v>
      </c>
      <c r="D30" s="59"/>
      <c r="E30" s="59"/>
      <c r="F30" s="1"/>
      <c r="Q30" s="51" t="n">
        <v>29</v>
      </c>
      <c r="R30" s="9" t="s">
        <v>87</v>
      </c>
      <c r="S30" s="10" t="n">
        <v>156916523</v>
      </c>
      <c r="T30" s="8" t="s">
        <v>88</v>
      </c>
      <c r="U30" s="11" t="n">
        <v>1</v>
      </c>
      <c r="V30" s="12" t="s">
        <v>5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="48" customFormat="true" ht="12.65" hidden="false" customHeight="true" outlineLevel="0" collapsed="false">
      <c r="A31" s="1"/>
      <c r="B31" s="60"/>
      <c r="C31" s="61" t="s">
        <v>89</v>
      </c>
      <c r="D31" s="61"/>
      <c r="E31" s="61"/>
      <c r="F31" s="1"/>
      <c r="H31" s="62"/>
      <c r="I31" s="3"/>
      <c r="J31" s="3"/>
      <c r="K31" s="3"/>
      <c r="L31" s="3"/>
      <c r="M31" s="3"/>
      <c r="N31" s="3"/>
      <c r="O31" s="3"/>
      <c r="P31" s="3"/>
      <c r="Q31" s="51" t="n">
        <v>30</v>
      </c>
      <c r="R31" s="9" t="s">
        <v>90</v>
      </c>
      <c r="S31" s="10" t="n">
        <v>256564350</v>
      </c>
      <c r="T31" s="8" t="s">
        <v>88</v>
      </c>
      <c r="U31" s="11" t="n">
        <v>1</v>
      </c>
      <c r="V31" s="10" t="s">
        <v>3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="3" customFormat="true" ht="12.65" hidden="false" customHeight="true" outlineLevel="0" collapsed="false">
      <c r="A32" s="1"/>
      <c r="B32" s="60"/>
      <c r="C32" s="63" t="s">
        <v>91</v>
      </c>
      <c r="D32" s="63"/>
      <c r="E32" s="63"/>
      <c r="F32" s="1"/>
      <c r="H32" s="62"/>
      <c r="I32" s="62"/>
      <c r="J32" s="62"/>
      <c r="Q32" s="51" t="n">
        <v>31</v>
      </c>
      <c r="R32" s="9" t="s">
        <v>92</v>
      </c>
      <c r="S32" s="10" t="n">
        <v>156576661</v>
      </c>
      <c r="T32" s="8" t="s">
        <v>88</v>
      </c>
      <c r="U32" s="11" t="n">
        <v>1</v>
      </c>
      <c r="V32" s="10" t="s">
        <v>7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="3" customFormat="true" ht="19.4" hidden="false" customHeight="false" outlineLevel="0" collapsed="false">
      <c r="A33" s="1"/>
      <c r="B33" s="64" t="s">
        <v>93</v>
      </c>
      <c r="C33" s="65" t="s">
        <v>94</v>
      </c>
      <c r="D33" s="66"/>
      <c r="E33" s="67" t="s">
        <v>95</v>
      </c>
      <c r="F33" s="1"/>
      <c r="I33" s="62"/>
      <c r="J33" s="62"/>
      <c r="M33" s="62"/>
      <c r="N33" s="62"/>
      <c r="O33" s="62"/>
      <c r="P33" s="62"/>
      <c r="Q33" s="51" t="n">
        <v>32</v>
      </c>
      <c r="R33" s="9" t="s">
        <v>96</v>
      </c>
      <c r="S33" s="10" t="n">
        <v>156737189</v>
      </c>
      <c r="T33" s="8" t="s">
        <v>88</v>
      </c>
      <c r="U33" s="11" t="n">
        <v>1</v>
      </c>
      <c r="V33" s="10" t="s">
        <v>12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="3" customFormat="true" ht="12.65" hidden="false" customHeight="false" outlineLevel="0" collapsed="false">
      <c r="A34" s="1"/>
      <c r="B34" s="68" t="s">
        <v>97</v>
      </c>
      <c r="C34" s="69" t="n">
        <v>1516.1</v>
      </c>
      <c r="E34" s="70" t="n">
        <v>1962.9</v>
      </c>
      <c r="F34" s="1"/>
      <c r="H34" s="62"/>
      <c r="M34" s="62"/>
      <c r="N34" s="62"/>
      <c r="O34" s="62"/>
      <c r="P34" s="62"/>
      <c r="Q34" s="51" t="n">
        <v>33</v>
      </c>
      <c r="R34" s="9" t="s">
        <v>98</v>
      </c>
      <c r="S34" s="10" t="n">
        <v>157531950</v>
      </c>
      <c r="T34" s="8" t="s">
        <v>99</v>
      </c>
      <c r="U34" s="11" t="n">
        <v>1</v>
      </c>
      <c r="V34" s="10" t="s">
        <v>3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="3" customFormat="true" ht="12.65" hidden="false" customHeight="false" outlineLevel="0" collapsed="false">
      <c r="A35" s="1"/>
      <c r="B35" s="68" t="s">
        <v>100</v>
      </c>
      <c r="C35" s="71" t="n">
        <v>1341</v>
      </c>
      <c r="E35" s="72" t="n">
        <v>1384.2</v>
      </c>
      <c r="F35" s="1"/>
      <c r="H35" s="62"/>
      <c r="I35" s="62"/>
      <c r="J35" s="62"/>
      <c r="Q35" s="51" t="n">
        <v>34</v>
      </c>
      <c r="R35" s="9" t="s">
        <v>101</v>
      </c>
      <c r="S35" s="10" t="n">
        <v>157521319</v>
      </c>
      <c r="T35" s="8" t="s">
        <v>99</v>
      </c>
      <c r="U35" s="11" t="n">
        <v>1</v>
      </c>
      <c r="V35" s="10" t="s">
        <v>30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="3" customFormat="true" ht="12.65" hidden="false" customHeight="false" outlineLevel="0" collapsed="false">
      <c r="A36" s="1"/>
      <c r="B36" s="73" t="s">
        <v>102</v>
      </c>
      <c r="C36" s="74" t="n">
        <f aca="false">+C34-C35</f>
        <v>175.1</v>
      </c>
      <c r="E36" s="75" t="n">
        <f aca="false">+E34-E35</f>
        <v>578.7</v>
      </c>
      <c r="F36" s="1"/>
      <c r="I36" s="62"/>
      <c r="J36" s="62"/>
      <c r="K36" s="76"/>
      <c r="M36" s="62"/>
      <c r="N36" s="62"/>
      <c r="O36" s="62"/>
      <c r="P36" s="62"/>
      <c r="Q36" s="51" t="n">
        <v>35</v>
      </c>
      <c r="R36" s="9" t="s">
        <v>103</v>
      </c>
      <c r="S36" s="10" t="n">
        <v>157536164</v>
      </c>
      <c r="T36" s="8" t="s">
        <v>99</v>
      </c>
      <c r="U36" s="11" t="n">
        <v>1</v>
      </c>
      <c r="V36" s="10" t="s">
        <v>7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="62" customFormat="true" ht="12.65" hidden="false" customHeight="false" outlineLevel="0" collapsed="false">
      <c r="A37" s="1"/>
      <c r="B37" s="68" t="s">
        <v>104</v>
      </c>
      <c r="C37" s="77"/>
      <c r="D37" s="78"/>
      <c r="E37" s="79"/>
      <c r="F37" s="1"/>
      <c r="H37" s="3"/>
      <c r="I37" s="3"/>
      <c r="J37" s="3"/>
      <c r="K37" s="3"/>
      <c r="L37" s="80"/>
      <c r="Q37" s="51" t="n">
        <v>36</v>
      </c>
      <c r="R37" s="9" t="s">
        <v>105</v>
      </c>
      <c r="S37" s="10" t="n">
        <v>258325370</v>
      </c>
      <c r="T37" s="8" t="s">
        <v>106</v>
      </c>
      <c r="U37" s="11" t="n">
        <v>1</v>
      </c>
      <c r="V37" s="10" t="s">
        <v>30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="62" customFormat="true" ht="12.65" hidden="false" customHeight="false" outlineLevel="0" collapsed="false">
      <c r="A38" s="1"/>
      <c r="B38" s="68" t="s">
        <v>107</v>
      </c>
      <c r="C38" s="81" t="n">
        <v>413.45</v>
      </c>
      <c r="D38" s="78"/>
      <c r="E38" s="72" t="n">
        <v>482.3</v>
      </c>
      <c r="F38" s="1"/>
      <c r="H38" s="3"/>
      <c r="I38" s="3"/>
      <c r="J38" s="3"/>
      <c r="K38" s="3"/>
      <c r="L38" s="3"/>
      <c r="M38" s="3"/>
      <c r="N38" s="3"/>
      <c r="O38" s="3"/>
      <c r="P38" s="3"/>
      <c r="Q38" s="51" t="n">
        <v>37</v>
      </c>
      <c r="R38" s="9" t="s">
        <v>108</v>
      </c>
      <c r="S38" s="10" t="n">
        <v>158161361</v>
      </c>
      <c r="T38" s="8" t="s">
        <v>106</v>
      </c>
      <c r="U38" s="11" t="n">
        <v>1</v>
      </c>
      <c r="V38" s="10" t="s">
        <v>7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="3" customFormat="true" ht="12.65" hidden="false" customHeight="false" outlineLevel="0" collapsed="false">
      <c r="A39" s="1"/>
      <c r="B39" s="73" t="s">
        <v>109</v>
      </c>
      <c r="C39" s="74" t="n">
        <f aca="false">+C36-C37-C38</f>
        <v>-238.35</v>
      </c>
      <c r="E39" s="82" t="n">
        <f aca="false">+E36-E37-E38</f>
        <v>96.4</v>
      </c>
      <c r="F39" s="1"/>
      <c r="Q39" s="51" t="n">
        <v>38</v>
      </c>
      <c r="R39" s="9" t="s">
        <v>110</v>
      </c>
      <c r="S39" s="10" t="n">
        <v>158275315</v>
      </c>
      <c r="T39" s="8" t="s">
        <v>106</v>
      </c>
      <c r="U39" s="11" t="n">
        <v>1</v>
      </c>
      <c r="V39" s="10" t="s">
        <v>3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="62" customFormat="true" ht="12.65" hidden="false" customHeight="false" outlineLevel="0" collapsed="false">
      <c r="A40" s="1"/>
      <c r="B40" s="83" t="s">
        <v>111</v>
      </c>
      <c r="C40" s="84"/>
      <c r="D40" s="85"/>
      <c r="E40" s="86"/>
      <c r="F40" s="1"/>
      <c r="I40" s="3"/>
      <c r="J40" s="3"/>
      <c r="K40" s="3"/>
      <c r="L40" s="3"/>
      <c r="M40" s="3"/>
      <c r="N40" s="3"/>
      <c r="O40" s="3"/>
      <c r="P40" s="3"/>
      <c r="Q40" s="51" t="n">
        <v>39</v>
      </c>
      <c r="R40" s="9" t="s">
        <v>112</v>
      </c>
      <c r="S40" s="10" t="n">
        <v>158737526</v>
      </c>
      <c r="T40" s="8" t="s">
        <v>106</v>
      </c>
      <c r="U40" s="27" t="s">
        <v>22</v>
      </c>
      <c r="V40" s="10" t="s">
        <v>46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="3" customFormat="true" ht="12.65" hidden="false" customHeight="false" outlineLevel="0" collapsed="false">
      <c r="A41" s="1"/>
      <c r="B41" s="68" t="s">
        <v>113</v>
      </c>
      <c r="C41" s="87" t="n">
        <v>750.51</v>
      </c>
      <c r="D41" s="85"/>
      <c r="E41" s="88" t="n">
        <v>1035.7</v>
      </c>
      <c r="F41" s="1"/>
      <c r="H41" s="62"/>
      <c r="M41" s="62"/>
      <c r="N41" s="62"/>
      <c r="O41" s="62"/>
      <c r="P41" s="62"/>
      <c r="Q41" s="51" t="n">
        <v>40</v>
      </c>
      <c r="R41" s="9" t="s">
        <v>114</v>
      </c>
      <c r="S41" s="10" t="n">
        <v>158834726</v>
      </c>
      <c r="T41" s="8" t="s">
        <v>115</v>
      </c>
      <c r="U41" s="11" t="n">
        <v>1</v>
      </c>
      <c r="V41" s="10" t="s">
        <v>3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="3" customFormat="true" ht="12.65" hidden="false" customHeight="false" outlineLevel="0" collapsed="false">
      <c r="A42" s="1"/>
      <c r="B42" s="68" t="s">
        <v>116</v>
      </c>
      <c r="C42" s="89" t="n">
        <f aca="false">C43-C44</f>
        <v>-2.04</v>
      </c>
      <c r="E42" s="90" t="n">
        <f aca="false">E43-E44</f>
        <v>-7</v>
      </c>
      <c r="F42" s="1"/>
      <c r="I42" s="62"/>
      <c r="J42" s="62"/>
      <c r="Q42" s="51" t="n">
        <v>41</v>
      </c>
      <c r="R42" s="9" t="s">
        <v>117</v>
      </c>
      <c r="S42" s="10" t="n">
        <v>158996646</v>
      </c>
      <c r="T42" s="8" t="s">
        <v>115</v>
      </c>
      <c r="U42" s="11" t="n">
        <v>0.99</v>
      </c>
      <c r="V42" s="10" t="s">
        <v>12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="3" customFormat="true" ht="12.65" hidden="false" customHeight="false" outlineLevel="0" collapsed="false">
      <c r="A43" s="1"/>
      <c r="B43" s="91" t="s">
        <v>118</v>
      </c>
      <c r="C43" s="92" t="n">
        <v>1.39</v>
      </c>
      <c r="D43" s="78"/>
      <c r="E43" s="93" t="n">
        <v>0.2</v>
      </c>
      <c r="F43" s="1"/>
      <c r="I43" s="62"/>
      <c r="J43" s="62"/>
      <c r="M43" s="62"/>
      <c r="N43" s="62"/>
      <c r="O43" s="62"/>
      <c r="P43" s="62"/>
      <c r="Q43" s="51" t="n">
        <v>42</v>
      </c>
      <c r="R43" s="9" t="s">
        <v>119</v>
      </c>
      <c r="S43" s="10" t="n">
        <v>258847030</v>
      </c>
      <c r="T43" s="8" t="s">
        <v>115</v>
      </c>
      <c r="U43" s="27" t="s">
        <v>22</v>
      </c>
      <c r="V43" s="12" t="s">
        <v>5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="3" customFormat="true" ht="12.65" hidden="false" customHeight="false" outlineLevel="0" collapsed="false">
      <c r="A44" s="1"/>
      <c r="B44" s="91" t="s">
        <v>120</v>
      </c>
      <c r="C44" s="94" t="n">
        <v>3.43</v>
      </c>
      <c r="D44" s="78"/>
      <c r="E44" s="95" t="n">
        <v>7.2</v>
      </c>
      <c r="F44" s="1"/>
      <c r="I44" s="62"/>
      <c r="J44" s="62"/>
      <c r="M44" s="62"/>
      <c r="N44" s="62"/>
      <c r="O44" s="62"/>
      <c r="P44" s="62"/>
      <c r="Q44" s="51" t="n">
        <v>43</v>
      </c>
      <c r="R44" s="9" t="s">
        <v>121</v>
      </c>
      <c r="S44" s="10" t="n">
        <v>165717011</v>
      </c>
      <c r="T44" s="8" t="s">
        <v>122</v>
      </c>
      <c r="U44" s="11" t="n">
        <v>1</v>
      </c>
      <c r="V44" s="10" t="s">
        <v>3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="3" customFormat="true" ht="12.65" hidden="false" customHeight="false" outlineLevel="0" collapsed="false">
      <c r="A45" s="1"/>
      <c r="B45" s="96" t="s">
        <v>123</v>
      </c>
      <c r="C45" s="94" t="n">
        <v>3.4</v>
      </c>
      <c r="D45" s="78"/>
      <c r="E45" s="95" t="n">
        <v>7.2</v>
      </c>
      <c r="F45" s="1"/>
      <c r="I45" s="62"/>
      <c r="J45" s="62"/>
      <c r="M45" s="62"/>
      <c r="N45" s="62"/>
      <c r="O45" s="62"/>
      <c r="P45" s="62"/>
      <c r="Q45" s="17" t="n">
        <v>44</v>
      </c>
      <c r="R45" s="17" t="s">
        <v>124</v>
      </c>
      <c r="S45" s="19" t="n">
        <v>235014830</v>
      </c>
      <c r="T45" s="8" t="s">
        <v>125</v>
      </c>
      <c r="U45" s="11" t="n">
        <v>0.9284</v>
      </c>
      <c r="V45" s="12" t="s">
        <v>12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="62" customFormat="true" ht="12.65" hidden="false" customHeight="false" outlineLevel="0" collapsed="false">
      <c r="A46" s="1"/>
      <c r="B46" s="73" t="s">
        <v>126</v>
      </c>
      <c r="C46" s="74" t="n">
        <f aca="false">+C39+C41+C42+C40</f>
        <v>510.12</v>
      </c>
      <c r="D46" s="78"/>
      <c r="E46" s="97" t="n">
        <f aca="false">+E39+E41+E42+E40</f>
        <v>1125.1</v>
      </c>
      <c r="F46" s="1"/>
      <c r="H46" s="3"/>
      <c r="I46" s="3"/>
      <c r="J46" s="3"/>
      <c r="K46" s="3"/>
      <c r="L46" s="3"/>
      <c r="Q46" s="8" t="n">
        <v>45</v>
      </c>
      <c r="R46" s="9" t="s">
        <v>127</v>
      </c>
      <c r="S46" s="10" t="n">
        <v>133154754</v>
      </c>
      <c r="T46" s="8" t="s">
        <v>125</v>
      </c>
      <c r="U46" s="11" t="n">
        <v>1</v>
      </c>
      <c r="V46" s="10" t="s">
        <v>7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="3" customFormat="true" ht="12.65" hidden="false" customHeight="false" outlineLevel="0" collapsed="false">
      <c r="A47" s="1"/>
      <c r="B47" s="68" t="s">
        <v>128</v>
      </c>
      <c r="C47" s="98"/>
      <c r="D47" s="85"/>
      <c r="E47" s="99" t="n">
        <v>10.9</v>
      </c>
      <c r="F47" s="1"/>
      <c r="Q47" s="8" t="n">
        <v>46</v>
      </c>
      <c r="R47" s="9" t="s">
        <v>129</v>
      </c>
      <c r="S47" s="10" t="n">
        <v>132751369</v>
      </c>
      <c r="T47" s="8" t="s">
        <v>125</v>
      </c>
      <c r="U47" s="11" t="n">
        <v>1</v>
      </c>
      <c r="V47" s="10" t="s">
        <v>3</v>
      </c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="62" customFormat="true" ht="12.65" hidden="false" customHeight="false" outlineLevel="0" collapsed="false">
      <c r="A48" s="1"/>
      <c r="B48" s="73" t="s">
        <v>130</v>
      </c>
      <c r="C48" s="74" t="n">
        <f aca="false">C46-C47</f>
        <v>510.12</v>
      </c>
      <c r="D48" s="3"/>
      <c r="E48" s="75" t="n">
        <f aca="false">E46-E47</f>
        <v>1114.2</v>
      </c>
      <c r="F48" s="1"/>
      <c r="H48" s="3"/>
      <c r="I48" s="3"/>
      <c r="J48" s="3"/>
      <c r="K48" s="3"/>
      <c r="L48" s="3"/>
      <c r="M48" s="3"/>
      <c r="N48" s="3"/>
      <c r="O48" s="3"/>
      <c r="P48" s="3"/>
      <c r="Q48" s="8" t="n">
        <v>47</v>
      </c>
      <c r="R48" s="9" t="s">
        <v>131</v>
      </c>
      <c r="S48" s="10" t="n">
        <v>307047728</v>
      </c>
      <c r="T48" s="8" t="s">
        <v>125</v>
      </c>
      <c r="U48" s="11" t="n">
        <v>1</v>
      </c>
      <c r="V48" s="12" t="s">
        <v>5</v>
      </c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="62" customFormat="true" ht="12.65" hidden="false" customHeight="false" outlineLevel="0" collapsed="false">
      <c r="A49" s="1"/>
      <c r="B49" s="100"/>
      <c r="C49" s="101"/>
      <c r="D49" s="3"/>
      <c r="E49" s="102"/>
      <c r="F49" s="1"/>
      <c r="H49" s="3"/>
      <c r="I49" s="3"/>
      <c r="J49" s="3"/>
      <c r="K49" s="3"/>
      <c r="L49" s="3"/>
      <c r="M49" s="3"/>
      <c r="N49" s="3"/>
      <c r="O49" s="3"/>
      <c r="P49" s="3"/>
      <c r="Q49" s="8" t="n">
        <v>48</v>
      </c>
      <c r="R49" s="9" t="s">
        <v>132</v>
      </c>
      <c r="S49" s="10" t="n">
        <v>132616649</v>
      </c>
      <c r="T49" s="8" t="s">
        <v>125</v>
      </c>
      <c r="U49" s="11" t="n">
        <v>1</v>
      </c>
      <c r="V49" s="12" t="s">
        <v>5</v>
      </c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="62" customFormat="true" ht="28.5" hidden="false" customHeight="true" outlineLevel="0" collapsed="false">
      <c r="A50" s="1"/>
      <c r="B50" s="60"/>
      <c r="C50" s="56" t="s">
        <v>84</v>
      </c>
      <c r="D50" s="56"/>
      <c r="E50" s="56"/>
      <c r="F50" s="1"/>
      <c r="H50" s="3"/>
      <c r="I50" s="3"/>
      <c r="J50" s="3"/>
      <c r="K50" s="3"/>
      <c r="L50" s="3"/>
      <c r="M50" s="3"/>
      <c r="N50" s="3"/>
      <c r="O50" s="3"/>
      <c r="P50" s="3"/>
      <c r="Q50" s="8" t="n">
        <v>49</v>
      </c>
      <c r="R50" s="9" t="s">
        <v>133</v>
      </c>
      <c r="S50" s="10" t="n">
        <v>132684155</v>
      </c>
      <c r="T50" s="8" t="s">
        <v>125</v>
      </c>
      <c r="U50" s="11" t="n">
        <v>1</v>
      </c>
      <c r="V50" s="12" t="s">
        <v>5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="3" customFormat="true" ht="28.5" hidden="false" customHeight="true" outlineLevel="0" collapsed="false">
      <c r="A51" s="1"/>
      <c r="B51" s="64" t="s">
        <v>134</v>
      </c>
      <c r="C51" s="103" t="s">
        <v>94</v>
      </c>
      <c r="D51" s="66"/>
      <c r="E51" s="104" t="s">
        <v>95</v>
      </c>
      <c r="F51" s="1"/>
      <c r="Q51" s="8" t="n">
        <v>50</v>
      </c>
      <c r="R51" s="9" t="s">
        <v>135</v>
      </c>
      <c r="S51" s="10" t="n">
        <v>233923260</v>
      </c>
      <c r="T51" s="8" t="s">
        <v>125</v>
      </c>
      <c r="U51" s="11" t="n">
        <v>0.51</v>
      </c>
      <c r="V51" s="10" t="s">
        <v>46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="3" customFormat="true" ht="12.65" hidden="false" customHeight="false" outlineLevel="0" collapsed="false">
      <c r="A52" s="1"/>
      <c r="B52" s="105" t="s">
        <v>136</v>
      </c>
      <c r="C52" s="92" t="n">
        <v>15.5</v>
      </c>
      <c r="D52" s="106"/>
      <c r="E52" s="93" t="n">
        <v>11.9</v>
      </c>
      <c r="F52" s="1"/>
      <c r="I52" s="62"/>
      <c r="J52" s="62"/>
      <c r="Q52" s="8" t="n">
        <v>51</v>
      </c>
      <c r="R52" s="9" t="s">
        <v>137</v>
      </c>
      <c r="S52" s="10" t="n">
        <v>133607044</v>
      </c>
      <c r="T52" s="8" t="s">
        <v>125</v>
      </c>
      <c r="U52" s="11" t="n">
        <v>1</v>
      </c>
      <c r="V52" s="10" t="s">
        <v>46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="3" customFormat="true" ht="12.65" hidden="false" customHeight="false" outlineLevel="0" collapsed="false">
      <c r="A53" s="1"/>
      <c r="B53" s="105" t="s">
        <v>138</v>
      </c>
      <c r="C53" s="94" t="n">
        <v>12070.34</v>
      </c>
      <c r="D53" s="78"/>
      <c r="E53" s="107" t="n">
        <v>12850.1</v>
      </c>
      <c r="F53" s="1"/>
      <c r="M53" s="62"/>
      <c r="N53" s="62"/>
      <c r="O53" s="62"/>
      <c r="P53" s="62"/>
      <c r="Q53" s="8" t="n">
        <v>52</v>
      </c>
      <c r="R53" s="9" t="s">
        <v>139</v>
      </c>
      <c r="S53" s="10" t="n">
        <v>135641038</v>
      </c>
      <c r="T53" s="8" t="s">
        <v>125</v>
      </c>
      <c r="U53" s="11" t="n">
        <v>0.8889</v>
      </c>
      <c r="V53" s="10" t="s">
        <v>46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="3" customFormat="true" ht="12.65" hidden="false" customHeight="false" outlineLevel="0" collapsed="false">
      <c r="A54" s="1"/>
      <c r="B54" s="105" t="s">
        <v>140</v>
      </c>
      <c r="C54" s="94"/>
      <c r="D54" s="78"/>
      <c r="E54" s="107"/>
      <c r="F54" s="1"/>
      <c r="Q54" s="8" t="n">
        <v>53</v>
      </c>
      <c r="R54" s="9" t="s">
        <v>141</v>
      </c>
      <c r="S54" s="10" t="n">
        <v>132532496</v>
      </c>
      <c r="T54" s="8" t="s">
        <v>125</v>
      </c>
      <c r="U54" s="11" t="n">
        <v>1</v>
      </c>
      <c r="V54" s="10" t="s">
        <v>71</v>
      </c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="3" customFormat="true" ht="12.65" hidden="false" customHeight="false" outlineLevel="0" collapsed="false">
      <c r="A55" s="1"/>
      <c r="B55" s="105" t="s">
        <v>142</v>
      </c>
      <c r="C55" s="94"/>
      <c r="D55" s="78"/>
      <c r="E55" s="107"/>
      <c r="F55" s="1"/>
      <c r="Q55" s="8" t="n">
        <v>54</v>
      </c>
      <c r="R55" s="9" t="s">
        <v>143</v>
      </c>
      <c r="S55" s="10" t="n">
        <v>132626180</v>
      </c>
      <c r="T55" s="8" t="s">
        <v>125</v>
      </c>
      <c r="U55" s="27" t="s">
        <v>22</v>
      </c>
      <c r="V55" s="10" t="s">
        <v>46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="3" customFormat="true" ht="12.65" hidden="false" customHeight="false" outlineLevel="0" collapsed="false">
      <c r="A56" s="1"/>
      <c r="B56" s="108" t="s">
        <v>144</v>
      </c>
      <c r="C56" s="109" t="n">
        <f aca="false">SUM(C52:C55)</f>
        <v>12085.84</v>
      </c>
      <c r="E56" s="110" t="n">
        <f aca="false">SUM(E52:E55)</f>
        <v>12862</v>
      </c>
      <c r="F56" s="1"/>
      <c r="Q56" s="8" t="n">
        <v>55</v>
      </c>
      <c r="R56" s="9" t="s">
        <v>145</v>
      </c>
      <c r="S56" s="10" t="n">
        <v>133810450</v>
      </c>
      <c r="T56" s="8" t="s">
        <v>125</v>
      </c>
      <c r="U56" s="27" t="s">
        <v>22</v>
      </c>
      <c r="V56" s="10" t="s">
        <v>46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="62" customFormat="true" ht="12.65" hidden="false" customHeight="false" outlineLevel="0" collapsed="false">
      <c r="A57" s="1"/>
      <c r="B57" s="60"/>
      <c r="C57" s="89"/>
      <c r="D57" s="3"/>
      <c r="E57" s="111"/>
      <c r="F57" s="1"/>
      <c r="I57" s="3"/>
      <c r="J57" s="3"/>
      <c r="K57" s="3"/>
      <c r="L57" s="3"/>
      <c r="M57" s="3"/>
      <c r="N57" s="3"/>
      <c r="O57" s="3"/>
      <c r="P57" s="3"/>
      <c r="Q57" s="8" t="n">
        <v>56</v>
      </c>
      <c r="R57" s="9" t="s">
        <v>146</v>
      </c>
      <c r="S57" s="10" t="n">
        <v>159702357</v>
      </c>
      <c r="T57" s="8" t="s">
        <v>147</v>
      </c>
      <c r="U57" s="11" t="n">
        <v>1</v>
      </c>
      <c r="V57" s="10" t="s">
        <v>3</v>
      </c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="3" customFormat="true" ht="12.65" hidden="false" customHeight="false" outlineLevel="0" collapsed="false">
      <c r="A58" s="1"/>
      <c r="B58" s="112" t="s">
        <v>148</v>
      </c>
      <c r="C58" s="92" t="n">
        <v>49.73</v>
      </c>
      <c r="D58" s="78"/>
      <c r="E58" s="93" t="n">
        <v>59.3</v>
      </c>
      <c r="F58" s="1"/>
      <c r="H58" s="62"/>
      <c r="I58" s="62"/>
      <c r="J58" s="62"/>
      <c r="Q58" s="8" t="n">
        <v>57</v>
      </c>
      <c r="R58" s="9" t="s">
        <v>149</v>
      </c>
      <c r="S58" s="10" t="n">
        <v>301846604</v>
      </c>
      <c r="T58" s="8" t="s">
        <v>147</v>
      </c>
      <c r="U58" s="11" t="n">
        <v>1</v>
      </c>
      <c r="V58" s="10" t="s">
        <v>30</v>
      </c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="3" customFormat="true" ht="12.65" hidden="false" customHeight="false" outlineLevel="0" collapsed="false">
      <c r="A59" s="1"/>
      <c r="B59" s="113" t="s">
        <v>150</v>
      </c>
      <c r="C59" s="94" t="n">
        <v>316</v>
      </c>
      <c r="D59" s="78"/>
      <c r="E59" s="107" t="n">
        <v>414.8</v>
      </c>
      <c r="F59" s="1"/>
      <c r="H59" s="62"/>
      <c r="I59" s="62"/>
      <c r="J59" s="62"/>
      <c r="M59" s="62"/>
      <c r="N59" s="62"/>
      <c r="O59" s="62"/>
      <c r="P59" s="62"/>
      <c r="Q59" s="8" t="n">
        <v>58</v>
      </c>
      <c r="R59" s="9" t="s">
        <v>151</v>
      </c>
      <c r="S59" s="10" t="n">
        <v>166092559</v>
      </c>
      <c r="T59" s="8" t="s">
        <v>152</v>
      </c>
      <c r="U59" s="11" t="n">
        <v>1</v>
      </c>
      <c r="V59" s="10" t="s">
        <v>12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="3" customFormat="true" ht="12.65" hidden="false" customHeight="false" outlineLevel="0" collapsed="false">
      <c r="A60" s="1"/>
      <c r="B60" s="114" t="s">
        <v>153</v>
      </c>
      <c r="C60" s="94" t="n">
        <v>308.48</v>
      </c>
      <c r="D60" s="78"/>
      <c r="E60" s="107" t="n">
        <v>405.6</v>
      </c>
      <c r="F60" s="1"/>
      <c r="H60" s="62"/>
      <c r="I60" s="62"/>
      <c r="J60" s="62"/>
      <c r="M60" s="62"/>
      <c r="N60" s="62"/>
      <c r="O60" s="62"/>
      <c r="P60" s="62"/>
      <c r="Q60" s="8" t="n">
        <v>59</v>
      </c>
      <c r="R60" s="9" t="s">
        <v>154</v>
      </c>
      <c r="S60" s="10" t="n">
        <v>161229484</v>
      </c>
      <c r="T60" s="8" t="s">
        <v>155</v>
      </c>
      <c r="U60" s="11" t="n">
        <v>1</v>
      </c>
      <c r="V60" s="10" t="s">
        <v>7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="3" customFormat="true" ht="12.65" hidden="false" customHeight="false" outlineLevel="0" collapsed="false">
      <c r="A61" s="1"/>
      <c r="B61" s="115" t="s">
        <v>156</v>
      </c>
      <c r="C61" s="94"/>
      <c r="D61" s="78"/>
      <c r="E61" s="107"/>
      <c r="F61" s="1"/>
      <c r="H61" s="62"/>
      <c r="I61" s="62"/>
      <c r="J61" s="62"/>
      <c r="M61" s="62"/>
      <c r="N61" s="62"/>
      <c r="O61" s="62"/>
      <c r="P61" s="62"/>
      <c r="Q61" s="8" t="n">
        <v>60</v>
      </c>
      <c r="R61" s="9" t="s">
        <v>157</v>
      </c>
      <c r="S61" s="10" t="n">
        <v>161130867</v>
      </c>
      <c r="T61" s="8" t="s">
        <v>155</v>
      </c>
      <c r="U61" s="11" t="n">
        <v>1</v>
      </c>
      <c r="V61" s="10" t="s">
        <v>71</v>
      </c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="3" customFormat="true" ht="12.65" hidden="false" customHeight="false" outlineLevel="0" collapsed="false">
      <c r="A62" s="1"/>
      <c r="B62" s="115" t="s">
        <v>158</v>
      </c>
      <c r="C62" s="71"/>
      <c r="D62" s="78"/>
      <c r="E62" s="116"/>
      <c r="F62" s="1"/>
      <c r="H62" s="62"/>
      <c r="I62" s="62"/>
      <c r="J62" s="62"/>
      <c r="M62" s="62"/>
      <c r="N62" s="62"/>
      <c r="O62" s="62"/>
      <c r="P62" s="62"/>
      <c r="Q62" s="8" t="n">
        <v>61</v>
      </c>
      <c r="R62" s="9" t="s">
        <v>159</v>
      </c>
      <c r="S62" s="10" t="n">
        <v>161186428</v>
      </c>
      <c r="T62" s="8" t="s">
        <v>155</v>
      </c>
      <c r="U62" s="11" t="n">
        <v>0.9993</v>
      </c>
      <c r="V62" s="10" t="s">
        <v>3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="3" customFormat="true" ht="12.65" hidden="false" customHeight="false" outlineLevel="0" collapsed="false">
      <c r="A63" s="1"/>
      <c r="B63" s="115" t="s">
        <v>160</v>
      </c>
      <c r="C63" s="71"/>
      <c r="D63" s="78"/>
      <c r="E63" s="116"/>
      <c r="F63" s="1"/>
      <c r="H63" s="62"/>
      <c r="I63" s="62"/>
      <c r="J63" s="62"/>
      <c r="M63" s="62"/>
      <c r="N63" s="62"/>
      <c r="O63" s="62"/>
      <c r="P63" s="62"/>
      <c r="Q63" s="8" t="n">
        <v>62</v>
      </c>
      <c r="R63" s="9" t="s">
        <v>161</v>
      </c>
      <c r="S63" s="10" t="n">
        <v>162559136</v>
      </c>
      <c r="T63" s="8" t="s">
        <v>162</v>
      </c>
      <c r="U63" s="11" t="n">
        <v>1</v>
      </c>
      <c r="V63" s="10" t="s">
        <v>3</v>
      </c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="3" customFormat="true" ht="12.65" hidden="false" customHeight="false" outlineLevel="0" collapsed="false">
      <c r="A64" s="1"/>
      <c r="B64" s="115" t="s">
        <v>163</v>
      </c>
      <c r="C64" s="71"/>
      <c r="D64" s="78"/>
      <c r="E64" s="116"/>
      <c r="F64" s="1"/>
      <c r="H64" s="62"/>
      <c r="I64" s="62"/>
      <c r="J64" s="62"/>
      <c r="M64" s="62"/>
      <c r="N64" s="62"/>
      <c r="O64" s="62"/>
      <c r="P64" s="62"/>
      <c r="Q64" s="8" t="n">
        <v>63</v>
      </c>
      <c r="R64" s="9" t="s">
        <v>164</v>
      </c>
      <c r="S64" s="10" t="n">
        <v>162441351</v>
      </c>
      <c r="T64" s="8" t="s">
        <v>162</v>
      </c>
      <c r="U64" s="11" t="n">
        <v>1</v>
      </c>
      <c r="V64" s="10" t="s">
        <v>7</v>
      </c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="3" customFormat="true" ht="12.65" hidden="false" customHeight="false" outlineLevel="0" collapsed="false">
      <c r="A65" s="1"/>
      <c r="B65" s="115" t="s">
        <v>165</v>
      </c>
      <c r="C65" s="71" t="n">
        <v>178.1</v>
      </c>
      <c r="D65" s="78"/>
      <c r="E65" s="116" t="n">
        <v>174.2</v>
      </c>
      <c r="F65" s="1"/>
      <c r="H65" s="62"/>
      <c r="I65" s="62"/>
      <c r="J65" s="62"/>
      <c r="M65" s="62"/>
      <c r="N65" s="62"/>
      <c r="O65" s="62"/>
      <c r="P65" s="62"/>
      <c r="Q65" s="8" t="n">
        <v>64</v>
      </c>
      <c r="R65" s="9" t="s">
        <v>166</v>
      </c>
      <c r="S65" s="10" t="n">
        <v>162732556</v>
      </c>
      <c r="T65" s="8" t="s">
        <v>162</v>
      </c>
      <c r="U65" s="11" t="n">
        <v>1</v>
      </c>
      <c r="V65" s="10" t="s">
        <v>30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="3" customFormat="true" ht="12.65" hidden="false" customHeight="false" outlineLevel="0" collapsed="false">
      <c r="A66" s="1"/>
      <c r="B66" s="108" t="s">
        <v>167</v>
      </c>
      <c r="C66" s="109" t="n">
        <f aca="false">SUM(C58:C59,C61,C65)</f>
        <v>543.83</v>
      </c>
      <c r="E66" s="97" t="n">
        <f aca="false">SUM(E58:E59,E61:E65)</f>
        <v>648.3</v>
      </c>
      <c r="F66" s="1"/>
      <c r="I66" s="62"/>
      <c r="J66" s="62"/>
      <c r="M66" s="62"/>
      <c r="N66" s="62"/>
      <c r="O66" s="62"/>
      <c r="P66" s="62"/>
      <c r="Q66" s="17" t="n">
        <v>65</v>
      </c>
      <c r="R66" s="17" t="s">
        <v>168</v>
      </c>
      <c r="S66" s="19" t="n">
        <v>140089260</v>
      </c>
      <c r="T66" s="8" t="s">
        <v>169</v>
      </c>
      <c r="U66" s="11" t="n">
        <v>0.8646</v>
      </c>
      <c r="V66" s="12" t="s">
        <v>3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="62" customFormat="true" ht="12.65" hidden="false" customHeight="false" outlineLevel="0" collapsed="false">
      <c r="A67" s="1"/>
      <c r="B67" s="108"/>
      <c r="C67" s="109"/>
      <c r="D67" s="3"/>
      <c r="E67" s="117"/>
      <c r="F67" s="1"/>
      <c r="I67" s="3"/>
      <c r="J67" s="3"/>
      <c r="K67" s="3"/>
      <c r="L67" s="3"/>
      <c r="Q67" s="8" t="n">
        <v>66</v>
      </c>
      <c r="R67" s="9" t="s">
        <v>170</v>
      </c>
      <c r="S67" s="10" t="n">
        <v>140249252</v>
      </c>
      <c r="T67" s="8" t="s">
        <v>169</v>
      </c>
      <c r="U67" s="11" t="n">
        <v>0.7545</v>
      </c>
      <c r="V67" s="12" t="s">
        <v>12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="62" customFormat="true" ht="12.65" hidden="false" customHeight="false" outlineLevel="0" collapsed="false">
      <c r="A68" s="1"/>
      <c r="B68" s="108" t="s">
        <v>171</v>
      </c>
      <c r="C68" s="118" t="n">
        <v>44.94</v>
      </c>
      <c r="D68" s="85"/>
      <c r="E68" s="95" t="n">
        <v>28.7</v>
      </c>
      <c r="F68" s="1"/>
      <c r="H68" s="3"/>
      <c r="K68" s="3"/>
      <c r="L68" s="3"/>
      <c r="M68" s="3"/>
      <c r="N68" s="3"/>
      <c r="O68" s="3"/>
      <c r="P68" s="3"/>
      <c r="Q68" s="17" t="n">
        <v>67</v>
      </c>
      <c r="R68" s="17" t="s">
        <v>172</v>
      </c>
      <c r="S68" s="19" t="n">
        <v>163743744</v>
      </c>
      <c r="T68" s="8" t="s">
        <v>169</v>
      </c>
      <c r="U68" s="11" t="n">
        <v>0.90556</v>
      </c>
      <c r="V68" s="12" t="s">
        <v>17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="62" customFormat="true" ht="12.65" hidden="false" customHeight="false" outlineLevel="0" collapsed="false">
      <c r="A69" s="1"/>
      <c r="B69" s="108"/>
      <c r="C69" s="109"/>
      <c r="D69" s="3"/>
      <c r="E69" s="110"/>
      <c r="F69" s="1"/>
      <c r="I69" s="3"/>
      <c r="J69" s="3"/>
      <c r="K69" s="3"/>
      <c r="L69" s="3"/>
      <c r="Q69" s="8" t="n">
        <v>68</v>
      </c>
      <c r="R69" s="9" t="s">
        <v>173</v>
      </c>
      <c r="S69" s="10" t="n">
        <v>140033557</v>
      </c>
      <c r="T69" s="8" t="s">
        <v>169</v>
      </c>
      <c r="U69" s="11" t="n">
        <v>1</v>
      </c>
      <c r="V69" s="12" t="s">
        <v>7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="62" customFormat="true" ht="12.65" hidden="false" customHeight="false" outlineLevel="0" collapsed="false">
      <c r="A70" s="1"/>
      <c r="B70" s="108" t="s">
        <v>174</v>
      </c>
      <c r="C70" s="94"/>
      <c r="D70" s="78"/>
      <c r="E70" s="107" t="n">
        <v>10.2</v>
      </c>
      <c r="F70" s="1"/>
      <c r="K70" s="3"/>
      <c r="L70" s="3"/>
      <c r="M70" s="3"/>
      <c r="N70" s="3"/>
      <c r="O70" s="3"/>
      <c r="P70" s="3"/>
      <c r="Q70" s="8" t="n">
        <v>69</v>
      </c>
      <c r="R70" s="9" t="s">
        <v>175</v>
      </c>
      <c r="S70" s="10" t="n">
        <v>140842886</v>
      </c>
      <c r="T70" s="8" t="s">
        <v>169</v>
      </c>
      <c r="U70" s="11" t="n">
        <v>1</v>
      </c>
      <c r="V70" s="10" t="s">
        <v>46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="62" customFormat="true" ht="12.65" hidden="false" customHeight="false" outlineLevel="0" collapsed="false">
      <c r="A71" s="1"/>
      <c r="B71" s="60"/>
      <c r="C71" s="119"/>
      <c r="D71" s="3"/>
      <c r="E71" s="111"/>
      <c r="F71" s="1"/>
      <c r="K71" s="3"/>
      <c r="L71" s="3"/>
      <c r="Q71" s="8" t="n">
        <v>70</v>
      </c>
      <c r="R71" s="9" t="s">
        <v>176</v>
      </c>
      <c r="S71" s="10" t="n">
        <v>140786882</v>
      </c>
      <c r="T71" s="8" t="s">
        <v>169</v>
      </c>
      <c r="U71" s="11" t="n">
        <v>1</v>
      </c>
      <c r="V71" s="10" t="s">
        <v>46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="3" customFormat="true" ht="12.65" hidden="false" customHeight="false" outlineLevel="0" collapsed="false">
      <c r="A72" s="1"/>
      <c r="B72" s="120" t="s">
        <v>177</v>
      </c>
      <c r="C72" s="109" t="n">
        <f aca="false">SUM(C56,C66,C68,C70)</f>
        <v>12674.61</v>
      </c>
      <c r="E72" s="97" t="n">
        <f aca="false">SUM(E56,E66,E68,E70)</f>
        <v>13549.2</v>
      </c>
      <c r="F72" s="1"/>
      <c r="H72" s="62"/>
      <c r="I72" s="62"/>
      <c r="J72" s="62"/>
      <c r="M72" s="62"/>
      <c r="N72" s="62"/>
      <c r="O72" s="62"/>
      <c r="P72" s="62"/>
      <c r="Q72" s="8" t="n">
        <v>71</v>
      </c>
      <c r="R72" s="9" t="s">
        <v>178</v>
      </c>
      <c r="S72" s="10" t="n">
        <v>302827126</v>
      </c>
      <c r="T72" s="8" t="s">
        <v>179</v>
      </c>
      <c r="U72" s="11" t="n">
        <v>1</v>
      </c>
      <c r="V72" s="10" t="s">
        <v>12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="62" customFormat="true" ht="12.65" hidden="false" customHeight="false" outlineLevel="0" collapsed="false">
      <c r="A73" s="1"/>
      <c r="B73" s="121"/>
      <c r="C73" s="119"/>
      <c r="D73" s="3"/>
      <c r="E73" s="111"/>
      <c r="F73" s="1"/>
      <c r="K73" s="3"/>
      <c r="L73" s="3"/>
      <c r="Q73" s="8" t="n">
        <v>72</v>
      </c>
      <c r="R73" s="9" t="s">
        <v>180</v>
      </c>
      <c r="S73" s="10" t="n">
        <v>163252987</v>
      </c>
      <c r="T73" s="8" t="s">
        <v>179</v>
      </c>
      <c r="U73" s="11" t="n">
        <v>0.9</v>
      </c>
      <c r="V73" s="10" t="s">
        <v>46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="3" customFormat="true" ht="19.4" hidden="false" customHeight="false" outlineLevel="0" collapsed="false">
      <c r="A74" s="1"/>
      <c r="B74" s="122" t="s">
        <v>181</v>
      </c>
      <c r="C74" s="94" t="n">
        <v>7775.13</v>
      </c>
      <c r="D74" s="78"/>
      <c r="E74" s="107" t="n">
        <v>7775.13</v>
      </c>
      <c r="F74" s="1"/>
      <c r="H74" s="62"/>
      <c r="I74" s="62"/>
      <c r="J74" s="62"/>
      <c r="M74" s="62"/>
      <c r="N74" s="62"/>
      <c r="O74" s="62"/>
      <c r="P74" s="62"/>
      <c r="Q74" s="8" t="n">
        <v>73</v>
      </c>
      <c r="R74" s="9" t="s">
        <v>182</v>
      </c>
      <c r="S74" s="10" t="n">
        <v>163934977</v>
      </c>
      <c r="T74" s="8" t="s">
        <v>183</v>
      </c>
      <c r="U74" s="27" t="s">
        <v>22</v>
      </c>
      <c r="V74" s="12" t="s">
        <v>5</v>
      </c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="62" customFormat="true" ht="12.65" hidden="false" customHeight="false" outlineLevel="0" collapsed="false">
      <c r="A75" s="1"/>
      <c r="B75" s="114" t="s">
        <v>184</v>
      </c>
      <c r="C75" s="94" t="n">
        <v>7775.13</v>
      </c>
      <c r="D75" s="78"/>
      <c r="E75" s="107" t="n">
        <v>7775.13</v>
      </c>
      <c r="F75" s="1"/>
      <c r="K75" s="3"/>
      <c r="L75" s="3"/>
      <c r="Q75" s="8" t="n">
        <v>74</v>
      </c>
      <c r="R75" s="9" t="s">
        <v>185</v>
      </c>
      <c r="S75" s="10" t="n">
        <v>163994426</v>
      </c>
      <c r="T75" s="8" t="s">
        <v>183</v>
      </c>
      <c r="U75" s="11" t="n">
        <v>1</v>
      </c>
      <c r="V75" s="10" t="s">
        <v>3</v>
      </c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="62" customFormat="true" ht="12.65" hidden="false" customHeight="false" outlineLevel="0" collapsed="false">
      <c r="A76" s="1"/>
      <c r="B76" s="123" t="s">
        <v>186</v>
      </c>
      <c r="C76" s="94"/>
      <c r="D76" s="78"/>
      <c r="E76" s="107"/>
      <c r="F76" s="1"/>
      <c r="K76" s="3"/>
      <c r="L76" s="3"/>
      <c r="Q76" s="8" t="n">
        <v>75</v>
      </c>
      <c r="R76" s="9" t="s">
        <v>187</v>
      </c>
      <c r="S76" s="10" t="n">
        <v>163994611</v>
      </c>
      <c r="T76" s="8" t="s">
        <v>183</v>
      </c>
      <c r="U76" s="11" t="n">
        <v>1</v>
      </c>
      <c r="V76" s="10" t="s">
        <v>7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="62" customFormat="true" ht="12.65" hidden="false" customHeight="false" outlineLevel="0" collapsed="false">
      <c r="A77" s="1"/>
      <c r="B77" s="122" t="s">
        <v>188</v>
      </c>
      <c r="C77" s="94"/>
      <c r="D77" s="78"/>
      <c r="E77" s="107"/>
      <c r="F77" s="1"/>
      <c r="K77" s="3"/>
      <c r="L77" s="3"/>
      <c r="Q77" s="17" t="n">
        <v>76</v>
      </c>
      <c r="R77" s="17" t="s">
        <v>189</v>
      </c>
      <c r="S77" s="19" t="n">
        <v>164294882</v>
      </c>
      <c r="T77" s="8" t="s">
        <v>183</v>
      </c>
      <c r="U77" s="11" t="n">
        <v>0.7584</v>
      </c>
      <c r="V77" s="19" t="s">
        <v>12</v>
      </c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="62" customFormat="true" ht="12.65" hidden="false" customHeight="false" outlineLevel="0" collapsed="false">
      <c r="A78" s="1"/>
      <c r="B78" s="122" t="s">
        <v>190</v>
      </c>
      <c r="C78" s="94"/>
      <c r="D78" s="78"/>
      <c r="E78" s="107"/>
      <c r="F78" s="1"/>
      <c r="K78" s="3"/>
      <c r="L78" s="3"/>
      <c r="Q78" s="8" t="n">
        <v>77</v>
      </c>
      <c r="R78" s="9" t="s">
        <v>191</v>
      </c>
      <c r="S78" s="10" t="n">
        <v>164742773</v>
      </c>
      <c r="T78" s="8" t="s">
        <v>192</v>
      </c>
      <c r="U78" s="11" t="n">
        <v>1</v>
      </c>
      <c r="V78" s="10" t="s">
        <v>7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="62" customFormat="true" ht="12.65" hidden="false" customHeight="false" outlineLevel="0" collapsed="false">
      <c r="A79" s="1"/>
      <c r="B79" s="122" t="s">
        <v>193</v>
      </c>
      <c r="C79" s="94"/>
      <c r="D79" s="78"/>
      <c r="E79" s="107"/>
      <c r="F79" s="1"/>
      <c r="K79" s="3"/>
      <c r="L79" s="3"/>
      <c r="Q79" s="8" t="n">
        <v>78</v>
      </c>
      <c r="R79" s="9" t="s">
        <v>194</v>
      </c>
      <c r="S79" s="10" t="n">
        <v>164702526</v>
      </c>
      <c r="T79" s="8" t="s">
        <v>192</v>
      </c>
      <c r="U79" s="11" t="n">
        <v>1</v>
      </c>
      <c r="V79" s="12" t="s">
        <v>5</v>
      </c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="62" customFormat="true" ht="12.65" hidden="false" customHeight="false" outlineLevel="0" collapsed="false">
      <c r="A80" s="1"/>
      <c r="B80" s="122" t="s">
        <v>195</v>
      </c>
      <c r="C80" s="94"/>
      <c r="D80" s="78"/>
      <c r="E80" s="107" t="n">
        <v>70.2</v>
      </c>
      <c r="F80" s="1"/>
      <c r="H80" s="3"/>
      <c r="K80" s="3"/>
      <c r="L80" s="3"/>
      <c r="Q80" s="8" t="n">
        <v>79</v>
      </c>
      <c r="R80" s="9" t="s">
        <v>196</v>
      </c>
      <c r="S80" s="10" t="n">
        <v>164702145</v>
      </c>
      <c r="T80" s="8" t="s">
        <v>192</v>
      </c>
      <c r="U80" s="11" t="n">
        <v>1</v>
      </c>
      <c r="V80" s="10" t="s">
        <v>3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="62" customFormat="true" ht="12.65" hidden="false" customHeight="false" outlineLevel="0" collapsed="false">
      <c r="A81" s="1"/>
      <c r="B81" s="114" t="s">
        <v>197</v>
      </c>
      <c r="C81" s="94"/>
      <c r="D81" s="78"/>
      <c r="E81" s="107" t="n">
        <v>70.2</v>
      </c>
      <c r="F81" s="1"/>
      <c r="I81" s="3"/>
      <c r="J81" s="3"/>
      <c r="K81" s="3"/>
      <c r="L81" s="3"/>
      <c r="Q81" s="8" t="n">
        <v>80</v>
      </c>
      <c r="R81" s="9" t="s">
        <v>198</v>
      </c>
      <c r="S81" s="10" t="n">
        <v>165219441</v>
      </c>
      <c r="T81" s="8" t="s">
        <v>199</v>
      </c>
      <c r="U81" s="11" t="n">
        <v>0.999431</v>
      </c>
      <c r="V81" s="10" t="s">
        <v>12</v>
      </c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</row>
    <row r="82" s="62" customFormat="true" ht="20.85" hidden="false" customHeight="false" outlineLevel="0" collapsed="false">
      <c r="A82" s="1"/>
      <c r="B82" s="122" t="s">
        <v>200</v>
      </c>
      <c r="C82" s="94" t="n">
        <v>70.15</v>
      </c>
      <c r="D82" s="78"/>
      <c r="E82" s="107" t="n">
        <v>1114.2</v>
      </c>
      <c r="F82" s="1"/>
      <c r="K82" s="3"/>
      <c r="L82" s="3"/>
      <c r="M82" s="3"/>
      <c r="N82" s="3"/>
      <c r="O82" s="3"/>
      <c r="P82" s="3"/>
      <c r="Q82" s="8" t="n">
        <v>81</v>
      </c>
      <c r="R82" s="9" t="s">
        <v>201</v>
      </c>
      <c r="S82" s="10" t="n">
        <v>165171377</v>
      </c>
      <c r="T82" s="8" t="s">
        <v>199</v>
      </c>
      <c r="U82" s="11" t="n">
        <v>0.9984</v>
      </c>
      <c r="V82" s="124" t="s">
        <v>3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="62" customFormat="true" ht="12.65" hidden="false" customHeight="false" outlineLevel="0" collapsed="false">
      <c r="A83" s="1"/>
      <c r="B83" s="73" t="s">
        <v>202</v>
      </c>
      <c r="C83" s="109" t="n">
        <f aca="false">SUM(C74,C76:C80,C82:C82)</f>
        <v>7845.28</v>
      </c>
      <c r="D83" s="3"/>
      <c r="E83" s="97" t="n">
        <f aca="false">SUM(E74,E76:E80,E82:E82)</f>
        <v>8959.53</v>
      </c>
      <c r="F83" s="1"/>
      <c r="K83" s="3"/>
      <c r="L83" s="3"/>
      <c r="Q83" s="8" t="n">
        <v>82</v>
      </c>
      <c r="R83" s="9" t="s">
        <v>203</v>
      </c>
      <c r="S83" s="10" t="n">
        <v>251168030</v>
      </c>
      <c r="T83" s="8" t="s">
        <v>204</v>
      </c>
      <c r="U83" s="11" t="n">
        <v>1</v>
      </c>
      <c r="V83" s="10" t="s">
        <v>7</v>
      </c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="62" customFormat="true" ht="12.65" hidden="false" customHeight="false" outlineLevel="0" collapsed="false">
      <c r="A84" s="1"/>
      <c r="B84" s="68"/>
      <c r="C84" s="119"/>
      <c r="D84" s="3"/>
      <c r="E84" s="111"/>
      <c r="F84" s="1"/>
      <c r="G84" s="3"/>
      <c r="K84" s="3"/>
      <c r="L84" s="3"/>
      <c r="Q84" s="8" t="n">
        <v>83</v>
      </c>
      <c r="R84" s="9" t="s">
        <v>205</v>
      </c>
      <c r="S84" s="10" t="n">
        <v>151425755</v>
      </c>
      <c r="T84" s="8" t="s">
        <v>204</v>
      </c>
      <c r="U84" s="11" t="n">
        <v>1</v>
      </c>
      <c r="V84" s="10" t="s">
        <v>12</v>
      </c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="62" customFormat="true" ht="12.65" hidden="false" customHeight="false" outlineLevel="0" collapsed="false">
      <c r="A85" s="1"/>
      <c r="B85" s="73" t="s">
        <v>206</v>
      </c>
      <c r="C85" s="118" t="n">
        <v>4015.27</v>
      </c>
      <c r="D85" s="85"/>
      <c r="E85" s="95" t="n">
        <v>3914.1</v>
      </c>
      <c r="F85" s="1"/>
      <c r="G85" s="3"/>
      <c r="H85" s="3"/>
      <c r="K85" s="3"/>
      <c r="L85" s="3"/>
      <c r="Q85" s="8" t="n">
        <v>84</v>
      </c>
      <c r="R85" s="9" t="s">
        <v>207</v>
      </c>
      <c r="S85" s="10" t="n">
        <v>151104226</v>
      </c>
      <c r="T85" s="8" t="s">
        <v>204</v>
      </c>
      <c r="U85" s="11" t="n">
        <v>1</v>
      </c>
      <c r="V85" s="10" t="s">
        <v>3</v>
      </c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</row>
    <row r="86" s="62" customFormat="true" ht="12.65" hidden="false" customHeight="false" outlineLevel="0" collapsed="false">
      <c r="A86" s="1"/>
      <c r="B86" s="73"/>
      <c r="C86" s="119"/>
      <c r="D86" s="3"/>
      <c r="E86" s="111"/>
      <c r="F86" s="1"/>
      <c r="H86" s="3"/>
      <c r="I86" s="3"/>
      <c r="J86" s="3"/>
      <c r="K86" s="3"/>
      <c r="L86" s="3"/>
      <c r="Q86" s="17" t="n">
        <v>85</v>
      </c>
      <c r="R86" s="17" t="s">
        <v>208</v>
      </c>
      <c r="S86" s="19" t="n">
        <v>151479265</v>
      </c>
      <c r="T86" s="8" t="s">
        <v>204</v>
      </c>
      <c r="U86" s="11" t="n">
        <v>0.3667</v>
      </c>
      <c r="V86" s="12" t="s">
        <v>17</v>
      </c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="3" customFormat="true" ht="12.65" hidden="false" customHeight="false" outlineLevel="0" collapsed="false">
      <c r="A87" s="1"/>
      <c r="B87" s="125" t="s">
        <v>209</v>
      </c>
      <c r="C87" s="98"/>
      <c r="D87" s="85"/>
      <c r="E87" s="99"/>
      <c r="F87" s="1"/>
      <c r="Q87" s="8" t="n">
        <v>86</v>
      </c>
      <c r="R87" s="9" t="s">
        <v>210</v>
      </c>
      <c r="S87" s="10" t="n">
        <v>166901968</v>
      </c>
      <c r="T87" s="8" t="s">
        <v>211</v>
      </c>
      <c r="U87" s="11" t="n">
        <v>0.9994</v>
      </c>
      <c r="V87" s="12" t="s">
        <v>12</v>
      </c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="62" customFormat="true" ht="12.65" hidden="false" customHeight="false" outlineLevel="0" collapsed="false">
      <c r="A88" s="1"/>
      <c r="B88" s="68"/>
      <c r="C88" s="119"/>
      <c r="D88" s="3"/>
      <c r="E88" s="111"/>
      <c r="F88" s="1"/>
      <c r="H88" s="3"/>
      <c r="I88" s="3"/>
      <c r="J88" s="3"/>
      <c r="K88" s="3"/>
      <c r="L88" s="3"/>
      <c r="M88" s="3"/>
      <c r="N88" s="3"/>
      <c r="O88" s="3"/>
      <c r="P88" s="3"/>
      <c r="Q88" s="8" t="n">
        <v>87</v>
      </c>
      <c r="R88" s="9" t="s">
        <v>212</v>
      </c>
      <c r="S88" s="10" t="n">
        <v>166486116</v>
      </c>
      <c r="T88" s="8" t="s">
        <v>211</v>
      </c>
      <c r="U88" s="11" t="n">
        <v>1</v>
      </c>
      <c r="V88" s="12" t="s">
        <v>3</v>
      </c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</row>
    <row r="89" s="62" customFormat="true" ht="12.65" hidden="false" customHeight="false" outlineLevel="0" collapsed="false">
      <c r="A89" s="1"/>
      <c r="B89" s="91" t="s">
        <v>213</v>
      </c>
      <c r="C89" s="94" t="n">
        <v>341.95</v>
      </c>
      <c r="D89" s="78"/>
      <c r="E89" s="107" t="n">
        <v>322.4</v>
      </c>
      <c r="F89" s="1"/>
      <c r="H89" s="3"/>
      <c r="I89" s="3"/>
      <c r="J89" s="3"/>
      <c r="K89" s="3"/>
      <c r="L89" s="3"/>
      <c r="M89" s="3"/>
      <c r="N89" s="3"/>
      <c r="O89" s="3"/>
      <c r="P89" s="3"/>
      <c r="Q89" s="17" t="n">
        <v>88</v>
      </c>
      <c r="R89" s="17" t="s">
        <v>214</v>
      </c>
      <c r="S89" s="19" t="n">
        <v>171780190</v>
      </c>
      <c r="T89" s="8" t="s">
        <v>211</v>
      </c>
      <c r="U89" s="11" t="n">
        <v>0.37</v>
      </c>
      <c r="V89" s="12" t="s">
        <v>17</v>
      </c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="62" customFormat="true" ht="12.65" hidden="false" customHeight="false" outlineLevel="0" collapsed="false">
      <c r="A90" s="1"/>
      <c r="B90" s="126" t="s">
        <v>215</v>
      </c>
      <c r="C90" s="94"/>
      <c r="D90" s="78"/>
      <c r="E90" s="107"/>
      <c r="F90" s="1"/>
      <c r="H90" s="3"/>
      <c r="I90" s="3"/>
      <c r="J90" s="3"/>
      <c r="K90" s="3"/>
      <c r="L90" s="3"/>
      <c r="M90" s="3"/>
      <c r="N90" s="3"/>
      <c r="O90" s="3"/>
      <c r="P90" s="3"/>
      <c r="Q90" s="8" t="n">
        <v>89</v>
      </c>
      <c r="R90" s="9" t="s">
        <v>216</v>
      </c>
      <c r="S90" s="10" t="n">
        <v>166576994</v>
      </c>
      <c r="T90" s="8" t="s">
        <v>211</v>
      </c>
      <c r="U90" s="11" t="n">
        <v>0.7805</v>
      </c>
      <c r="V90" s="10" t="s">
        <v>71</v>
      </c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="62" customFormat="true" ht="12.65" hidden="false" customHeight="false" outlineLevel="0" collapsed="false">
      <c r="A91" s="1"/>
      <c r="B91" s="126" t="s">
        <v>217</v>
      </c>
      <c r="C91" s="94" t="n">
        <v>342</v>
      </c>
      <c r="D91" s="78"/>
      <c r="E91" s="107" t="n">
        <v>322.4</v>
      </c>
      <c r="F91" s="1"/>
      <c r="H91" s="3"/>
      <c r="I91" s="3"/>
      <c r="J91" s="3"/>
      <c r="K91" s="3"/>
      <c r="L91" s="3"/>
      <c r="M91" s="3"/>
      <c r="N91" s="3"/>
      <c r="O91" s="3"/>
      <c r="P91" s="3"/>
      <c r="Q91" s="8" t="n">
        <v>90</v>
      </c>
      <c r="R91" s="9" t="s">
        <v>218</v>
      </c>
      <c r="S91" s="10" t="n">
        <v>166552032</v>
      </c>
      <c r="T91" s="8" t="s">
        <v>211</v>
      </c>
      <c r="U91" s="11" t="n">
        <v>0.9773</v>
      </c>
      <c r="V91" s="10" t="s">
        <v>7</v>
      </c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="3" customFormat="true" ht="12.65" hidden="false" customHeight="false" outlineLevel="0" collapsed="false">
      <c r="A92" s="1"/>
      <c r="B92" s="91" t="s">
        <v>219</v>
      </c>
      <c r="C92" s="94" t="n">
        <v>472.12</v>
      </c>
      <c r="D92" s="78"/>
      <c r="E92" s="107" t="n">
        <v>353.2</v>
      </c>
      <c r="F92" s="1"/>
      <c r="H92" s="62"/>
      <c r="Q92" s="8" t="n">
        <v>91</v>
      </c>
      <c r="R92" s="9" t="s">
        <v>220</v>
      </c>
      <c r="S92" s="10" t="n">
        <v>166445258</v>
      </c>
      <c r="T92" s="8" t="s">
        <v>211</v>
      </c>
      <c r="U92" s="11" t="n">
        <v>0.9125</v>
      </c>
      <c r="V92" s="12" t="s">
        <v>5</v>
      </c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="3" customFormat="true" ht="12.65" hidden="false" customHeight="false" outlineLevel="0" collapsed="false">
      <c r="A93" s="1"/>
      <c r="B93" s="126" t="s">
        <v>215</v>
      </c>
      <c r="C93" s="94" t="n">
        <v>281.27</v>
      </c>
      <c r="D93" s="78"/>
      <c r="E93" s="107" t="n">
        <v>102.4</v>
      </c>
      <c r="F93" s="1"/>
      <c r="H93" s="62"/>
      <c r="Q93" s="8" t="n">
        <v>92</v>
      </c>
      <c r="R93" s="9" t="s">
        <v>221</v>
      </c>
      <c r="S93" s="10" t="n">
        <v>167520735</v>
      </c>
      <c r="T93" s="8" t="s">
        <v>222</v>
      </c>
      <c r="U93" s="11" t="n">
        <v>1</v>
      </c>
      <c r="V93" s="10" t="s">
        <v>7</v>
      </c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="3" customFormat="true" ht="12.65" hidden="false" customHeight="false" outlineLevel="0" collapsed="false">
      <c r="A94" s="1"/>
      <c r="B94" s="126" t="s">
        <v>223</v>
      </c>
      <c r="C94" s="94" t="n">
        <v>18.97</v>
      </c>
      <c r="D94" s="78"/>
      <c r="E94" s="107" t="n">
        <v>19.6</v>
      </c>
      <c r="F94" s="1"/>
      <c r="H94" s="62"/>
      <c r="I94" s="62"/>
      <c r="J94" s="62"/>
      <c r="Q94" s="8" t="n">
        <v>93</v>
      </c>
      <c r="R94" s="9" t="s">
        <v>224</v>
      </c>
      <c r="S94" s="10" t="n">
        <v>167610175</v>
      </c>
      <c r="T94" s="8" t="s">
        <v>222</v>
      </c>
      <c r="U94" s="11" t="n">
        <v>0.9999</v>
      </c>
      <c r="V94" s="10" t="s">
        <v>12</v>
      </c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="3" customFormat="true" ht="12.65" hidden="false" customHeight="false" outlineLevel="0" collapsed="false">
      <c r="A95" s="1"/>
      <c r="B95" s="127" t="s">
        <v>225</v>
      </c>
      <c r="C95" s="94"/>
      <c r="D95" s="78"/>
      <c r="E95" s="107"/>
      <c r="F95" s="1"/>
      <c r="H95" s="62"/>
      <c r="I95" s="62"/>
      <c r="J95" s="62"/>
      <c r="M95" s="62"/>
      <c r="N95" s="62"/>
      <c r="O95" s="62"/>
      <c r="P95" s="62"/>
      <c r="Q95" s="8" t="n">
        <v>94</v>
      </c>
      <c r="R95" s="9" t="s">
        <v>226</v>
      </c>
      <c r="S95" s="10" t="n">
        <v>167500661</v>
      </c>
      <c r="T95" s="8" t="s">
        <v>222</v>
      </c>
      <c r="U95" s="11" t="n">
        <v>1</v>
      </c>
      <c r="V95" s="10" t="s">
        <v>30</v>
      </c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="3" customFormat="true" ht="12.65" hidden="false" customHeight="false" outlineLevel="0" collapsed="false">
      <c r="A96" s="1"/>
      <c r="B96" s="73" t="s">
        <v>227</v>
      </c>
      <c r="C96" s="109" t="n">
        <f aca="false">SUM(C89,C92)</f>
        <v>814.07</v>
      </c>
      <c r="E96" s="97" t="n">
        <f aca="false">SUM(E89,E92)</f>
        <v>675.6</v>
      </c>
      <c r="F96" s="1"/>
      <c r="H96" s="62"/>
      <c r="I96" s="62"/>
      <c r="J96" s="62"/>
      <c r="M96" s="62"/>
      <c r="N96" s="62"/>
      <c r="O96" s="62"/>
      <c r="P96" s="62"/>
      <c r="Q96" s="8" t="n">
        <v>95</v>
      </c>
      <c r="R96" s="9" t="s">
        <v>228</v>
      </c>
      <c r="S96" s="10" t="n">
        <v>167524751</v>
      </c>
      <c r="T96" s="8" t="s">
        <v>222</v>
      </c>
      <c r="U96" s="11" t="n">
        <v>1</v>
      </c>
      <c r="V96" s="10" t="s">
        <v>3</v>
      </c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="3" customFormat="true" ht="12.65" hidden="false" customHeight="false" outlineLevel="0" collapsed="false">
      <c r="A97" s="1"/>
      <c r="B97" s="73"/>
      <c r="C97" s="109"/>
      <c r="E97" s="97"/>
      <c r="F97" s="1"/>
      <c r="H97" s="62"/>
      <c r="I97" s="62"/>
      <c r="J97" s="62"/>
      <c r="M97" s="62"/>
      <c r="N97" s="62"/>
      <c r="O97" s="62"/>
      <c r="P97" s="62"/>
      <c r="Q97" s="8" t="n">
        <v>96</v>
      </c>
      <c r="R97" s="9" t="s">
        <v>229</v>
      </c>
      <c r="S97" s="10" t="n">
        <v>152703524</v>
      </c>
      <c r="T97" s="8" t="s">
        <v>230</v>
      </c>
      <c r="U97" s="11" t="n">
        <v>0.9999</v>
      </c>
      <c r="V97" s="10" t="s">
        <v>231</v>
      </c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="3" customFormat="true" ht="12.65" hidden="false" customHeight="false" outlineLevel="0" collapsed="false">
      <c r="A98" s="1"/>
      <c r="B98" s="73" t="s">
        <v>232</v>
      </c>
      <c r="C98" s="118"/>
      <c r="D98" s="85"/>
      <c r="E98" s="95"/>
      <c r="F98" s="1"/>
      <c r="I98" s="62"/>
      <c r="J98" s="62"/>
      <c r="M98" s="62"/>
      <c r="N98" s="62"/>
      <c r="O98" s="62"/>
      <c r="P98" s="62"/>
      <c r="Q98" s="8" t="n">
        <v>97</v>
      </c>
      <c r="R98" s="9" t="s">
        <v>233</v>
      </c>
      <c r="S98" s="10" t="n">
        <v>152768582</v>
      </c>
      <c r="T98" s="8" t="s">
        <v>230</v>
      </c>
      <c r="U98" s="11" t="n">
        <v>0.9999</v>
      </c>
      <c r="V98" s="10" t="s">
        <v>12</v>
      </c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="62" customFormat="true" ht="12.65" hidden="false" customHeight="false" outlineLevel="0" collapsed="false">
      <c r="A99" s="1"/>
      <c r="B99" s="73"/>
      <c r="C99" s="109"/>
      <c r="D99" s="3"/>
      <c r="E99" s="97"/>
      <c r="F99" s="1"/>
      <c r="I99" s="3"/>
      <c r="J99" s="3"/>
      <c r="K99" s="3"/>
      <c r="L99" s="3"/>
      <c r="Q99" s="8" t="n">
        <v>98</v>
      </c>
      <c r="R99" s="9" t="s">
        <v>234</v>
      </c>
      <c r="S99" s="10" t="n">
        <v>152767676</v>
      </c>
      <c r="T99" s="8" t="s">
        <v>230</v>
      </c>
      <c r="U99" s="11" t="n">
        <v>1</v>
      </c>
      <c r="V99" s="10" t="s">
        <v>3</v>
      </c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="62" customFormat="true" ht="12.65" hidden="false" customHeight="false" outlineLevel="0" collapsed="false">
      <c r="A100" s="1"/>
      <c r="B100" s="73" t="s">
        <v>235</v>
      </c>
      <c r="C100" s="118"/>
      <c r="D100" s="85"/>
      <c r="E100" s="107"/>
      <c r="F100" s="1"/>
      <c r="K100" s="3"/>
      <c r="L100" s="3"/>
      <c r="M100" s="3"/>
      <c r="N100" s="3"/>
      <c r="O100" s="3"/>
      <c r="P100" s="3"/>
      <c r="Q100" s="8" t="n">
        <v>99</v>
      </c>
      <c r="R100" s="9" t="s">
        <v>236</v>
      </c>
      <c r="S100" s="10" t="n">
        <v>177390158</v>
      </c>
      <c r="T100" s="8" t="s">
        <v>237</v>
      </c>
      <c r="U100" s="11" t="n">
        <v>1</v>
      </c>
      <c r="V100" s="10" t="s">
        <v>3</v>
      </c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="62" customFormat="true" ht="12.65" hidden="false" customHeight="false" outlineLevel="0" collapsed="false">
      <c r="A101" s="1"/>
      <c r="B101" s="60"/>
      <c r="C101" s="119"/>
      <c r="D101" s="3"/>
      <c r="E101" s="111"/>
      <c r="F101" s="1"/>
      <c r="K101" s="3"/>
      <c r="L101" s="3"/>
      <c r="Q101" s="8" t="n">
        <v>100</v>
      </c>
      <c r="R101" s="9" t="s">
        <v>238</v>
      </c>
      <c r="S101" s="10" t="n">
        <v>167904337</v>
      </c>
      <c r="T101" s="8" t="s">
        <v>239</v>
      </c>
      <c r="U101" s="11" t="n">
        <v>1</v>
      </c>
      <c r="V101" s="12" t="s">
        <v>5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="62" customFormat="true" ht="12.65" hidden="false" customHeight="false" outlineLevel="0" collapsed="false">
      <c r="A102" s="1"/>
      <c r="B102" s="73" t="s">
        <v>240</v>
      </c>
      <c r="C102" s="109" t="n">
        <f aca="false">SUM(C83,C85,C87,C96,C98,C100)</f>
        <v>12674.62</v>
      </c>
      <c r="D102" s="3"/>
      <c r="E102" s="97" t="n">
        <f aca="false">SUM(E83,E85,E87,E96,E98,E100)</f>
        <v>13549.23</v>
      </c>
      <c r="F102" s="1"/>
      <c r="H102" s="3"/>
      <c r="K102" s="3"/>
      <c r="L102" s="3"/>
      <c r="Q102" s="8" t="n">
        <v>101</v>
      </c>
      <c r="R102" s="9" t="s">
        <v>241</v>
      </c>
      <c r="S102" s="10" t="n">
        <v>167909640</v>
      </c>
      <c r="T102" s="8" t="s">
        <v>239</v>
      </c>
      <c r="U102" s="11" t="n">
        <v>1</v>
      </c>
      <c r="V102" s="10" t="s">
        <v>12</v>
      </c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="62" customFormat="true" ht="12.65" hidden="false" customHeight="false" outlineLevel="0" collapsed="false">
      <c r="A103" s="1"/>
      <c r="B103" s="73"/>
      <c r="C103" s="128"/>
      <c r="D103" s="3"/>
      <c r="E103" s="129"/>
      <c r="F103" s="1"/>
      <c r="H103" s="3"/>
      <c r="I103" s="3"/>
      <c r="J103" s="3"/>
      <c r="K103" s="3"/>
      <c r="L103" s="3"/>
      <c r="Q103" s="8" t="n">
        <v>102</v>
      </c>
      <c r="R103" s="9" t="s">
        <v>242</v>
      </c>
      <c r="S103" s="10" t="n">
        <v>167922698</v>
      </c>
      <c r="T103" s="8" t="s">
        <v>239</v>
      </c>
      <c r="U103" s="11" t="n">
        <v>1</v>
      </c>
      <c r="V103" s="10" t="s">
        <v>3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="3" customFormat="true" ht="12.65" hidden="false" customHeight="false" outlineLevel="0" collapsed="false">
      <c r="A104" s="1"/>
      <c r="B104" s="73" t="s">
        <v>243</v>
      </c>
      <c r="C104" s="130" t="str">
        <f aca="false">IF(ROUND((C72-C102)/2,1)=0,"Balansas",C72-C102)</f>
        <v>Balansas</v>
      </c>
      <c r="E104" s="131" t="str">
        <f aca="false">IF(ROUND((E72-E102)/2,1)=0,"Balansas",E72-E102)</f>
        <v>Balansas</v>
      </c>
      <c r="F104" s="1"/>
      <c r="Q104" s="8" t="n">
        <v>103</v>
      </c>
      <c r="R104" s="9" t="s">
        <v>244</v>
      </c>
      <c r="S104" s="10" t="n">
        <v>167900463</v>
      </c>
      <c r="T104" s="8" t="s">
        <v>239</v>
      </c>
      <c r="U104" s="11" t="n">
        <v>1</v>
      </c>
      <c r="V104" s="10" t="s">
        <v>7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="62" customFormat="true" ht="12.65" hidden="false" customHeight="false" outlineLevel="0" collapsed="false">
      <c r="A105" s="1"/>
      <c r="B105" s="60"/>
      <c r="C105" s="3"/>
      <c r="D105" s="3"/>
      <c r="E105" s="102"/>
      <c r="F105" s="1"/>
      <c r="H105" s="3"/>
      <c r="I105" s="3"/>
      <c r="J105" s="3"/>
      <c r="K105" s="3"/>
      <c r="L105" s="3"/>
      <c r="M105" s="3"/>
      <c r="N105" s="3"/>
      <c r="O105" s="3"/>
      <c r="P105" s="3"/>
      <c r="Q105" s="8" t="n">
        <v>104</v>
      </c>
      <c r="R105" s="9" t="s">
        <v>245</v>
      </c>
      <c r="S105" s="10" t="n">
        <v>152447391</v>
      </c>
      <c r="T105" s="8" t="s">
        <v>246</v>
      </c>
      <c r="U105" s="11" t="n">
        <v>0.9966</v>
      </c>
      <c r="V105" s="10" t="s">
        <v>3</v>
      </c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="62" customFormat="true" ht="12.65" hidden="false" customHeight="false" outlineLevel="0" collapsed="false">
      <c r="A106" s="1"/>
      <c r="B106" s="132" t="s">
        <v>247</v>
      </c>
      <c r="C106" s="133"/>
      <c r="D106" s="85"/>
      <c r="E106" s="134"/>
      <c r="F106" s="1"/>
      <c r="H106" s="3"/>
      <c r="I106" s="3"/>
      <c r="J106" s="3"/>
      <c r="K106" s="3"/>
      <c r="L106" s="3"/>
      <c r="M106" s="3"/>
      <c r="N106" s="3"/>
      <c r="O106" s="3"/>
      <c r="P106" s="3"/>
      <c r="Q106" s="8" t="n">
        <v>105</v>
      </c>
      <c r="R106" s="9" t="s">
        <v>248</v>
      </c>
      <c r="S106" s="10" t="n">
        <v>152409729</v>
      </c>
      <c r="T106" s="8" t="s">
        <v>246</v>
      </c>
      <c r="U106" s="11" t="n">
        <v>1</v>
      </c>
      <c r="V106" s="12" t="s">
        <v>5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="62" customFormat="true" ht="12.65" hidden="false" customHeight="false" outlineLevel="0" collapsed="false">
      <c r="A107" s="1"/>
      <c r="B107" s="60"/>
      <c r="C107" s="3"/>
      <c r="D107" s="3"/>
      <c r="E107" s="102"/>
      <c r="F107" s="1"/>
      <c r="H107" s="3"/>
      <c r="I107" s="3"/>
      <c r="J107" s="3"/>
      <c r="K107" s="3"/>
      <c r="L107" s="3"/>
      <c r="M107" s="3"/>
      <c r="N107" s="3"/>
      <c r="O107" s="3"/>
      <c r="P107" s="3"/>
      <c r="Q107" s="8" t="n">
        <v>106</v>
      </c>
      <c r="R107" s="9" t="s">
        <v>249</v>
      </c>
      <c r="S107" s="10" t="n">
        <v>152697886</v>
      </c>
      <c r="T107" s="8" t="s">
        <v>246</v>
      </c>
      <c r="U107" s="11" t="n">
        <v>0.9998</v>
      </c>
      <c r="V107" s="10" t="s">
        <v>12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="3" customFormat="true" ht="37.5" hidden="false" customHeight="true" outlineLevel="0" collapsed="false">
      <c r="A108" s="1"/>
      <c r="B108" s="68"/>
      <c r="C108" s="56" t="s">
        <v>84</v>
      </c>
      <c r="D108" s="56"/>
      <c r="E108" s="56"/>
      <c r="F108" s="1"/>
      <c r="Q108" s="8" t="n">
        <v>107</v>
      </c>
      <c r="R108" s="9" t="s">
        <v>250</v>
      </c>
      <c r="S108" s="10" t="n">
        <v>152492671</v>
      </c>
      <c r="T108" s="8" t="s">
        <v>246</v>
      </c>
      <c r="U108" s="11" t="n">
        <v>1</v>
      </c>
      <c r="V108" s="10" t="s">
        <v>46</v>
      </c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="3" customFormat="true" ht="19.4" hidden="false" customHeight="false" outlineLevel="0" collapsed="false">
      <c r="A109" s="1"/>
      <c r="B109" s="64" t="s">
        <v>251</v>
      </c>
      <c r="C109" s="65" t="str">
        <f aca="false">C33</f>
        <v>Praėjęs ataskaitinis laikotarpis 2023 m.</v>
      </c>
      <c r="D109" s="66"/>
      <c r="E109" s="67" t="str">
        <f aca="false">E33</f>
        <v>Ataskaitinis laikotarpis 2024 m.</v>
      </c>
      <c r="F109" s="1"/>
      <c r="Q109" s="8" t="n">
        <v>108</v>
      </c>
      <c r="R109" s="9" t="s">
        <v>252</v>
      </c>
      <c r="S109" s="10" t="n">
        <v>304942928</v>
      </c>
      <c r="T109" s="8" t="s">
        <v>246</v>
      </c>
      <c r="U109" s="27" t="s">
        <v>22</v>
      </c>
      <c r="V109" s="10" t="s">
        <v>46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="3" customFormat="true" ht="12.65" hidden="false" customHeight="false" outlineLevel="0" collapsed="false">
      <c r="A110" s="1"/>
      <c r="B110" s="135" t="s">
        <v>253</v>
      </c>
      <c r="C110" s="136" t="n">
        <v>338.77</v>
      </c>
      <c r="D110" s="85"/>
      <c r="E110" s="137" t="n">
        <v>352.3</v>
      </c>
      <c r="F110" s="1"/>
      <c r="H110" s="3" t="s">
        <v>254</v>
      </c>
      <c r="Q110" s="17" t="n">
        <v>109</v>
      </c>
      <c r="R110" s="17" t="s">
        <v>255</v>
      </c>
      <c r="S110" s="19" t="n">
        <v>147248313</v>
      </c>
      <c r="T110" s="8" t="s">
        <v>256</v>
      </c>
      <c r="U110" s="11" t="n">
        <v>0.5937</v>
      </c>
      <c r="V110" s="12" t="s">
        <v>12</v>
      </c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="3" customFormat="true" ht="12.65" hidden="false" customHeight="false" outlineLevel="0" collapsed="false">
      <c r="A111" s="1"/>
      <c r="B111" s="135" t="s">
        <v>257</v>
      </c>
      <c r="C111" s="87" t="n">
        <v>1534.45</v>
      </c>
      <c r="E111" s="138" t="n">
        <v>1234.3</v>
      </c>
      <c r="F111" s="1"/>
      <c r="H111" s="3" t="s">
        <v>78</v>
      </c>
      <c r="Q111" s="17" t="n">
        <v>110</v>
      </c>
      <c r="R111" s="17" t="s">
        <v>258</v>
      </c>
      <c r="S111" s="19" t="n">
        <v>147104754</v>
      </c>
      <c r="T111" s="8" t="s">
        <v>256</v>
      </c>
      <c r="U111" s="11" t="n">
        <v>0.9497</v>
      </c>
      <c r="V111" s="12" t="s">
        <v>3</v>
      </c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="3" customFormat="true" ht="12.65" hidden="false" customHeight="false" outlineLevel="0" collapsed="false">
      <c r="A112" s="1"/>
      <c r="B112" s="135" t="s">
        <v>259</v>
      </c>
      <c r="C112" s="87" t="n">
        <v>70.15</v>
      </c>
      <c r="E112" s="139" t="n">
        <v>1114.2</v>
      </c>
      <c r="F112" s="1"/>
      <c r="Q112" s="8" t="n">
        <v>111</v>
      </c>
      <c r="R112" s="9" t="s">
        <v>260</v>
      </c>
      <c r="S112" s="10" t="n">
        <v>247025610</v>
      </c>
      <c r="T112" s="8" t="s">
        <v>256</v>
      </c>
      <c r="U112" s="11" t="n">
        <v>1</v>
      </c>
      <c r="V112" s="12" t="s">
        <v>5</v>
      </c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="3" customFormat="true" ht="19.4" hidden="false" customHeight="false" outlineLevel="0" collapsed="false">
      <c r="A113" s="1"/>
      <c r="B113" s="140" t="s">
        <v>261</v>
      </c>
      <c r="C113" s="87"/>
      <c r="D113" s="78"/>
      <c r="E113" s="139"/>
      <c r="F113" s="1"/>
      <c r="Q113" s="8" t="n">
        <v>112</v>
      </c>
      <c r="R113" s="9" t="s">
        <v>262</v>
      </c>
      <c r="S113" s="10" t="n">
        <v>147024322</v>
      </c>
      <c r="T113" s="8" t="s">
        <v>256</v>
      </c>
      <c r="U113" s="11" t="n">
        <v>1</v>
      </c>
      <c r="V113" s="10" t="s">
        <v>7</v>
      </c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="3" customFormat="true" ht="12.65" hidden="false" customHeight="false" outlineLevel="0" collapsed="false">
      <c r="A114" s="1"/>
      <c r="B114" s="141"/>
      <c r="E114" s="142"/>
      <c r="F114" s="1"/>
      <c r="Q114" s="8" t="n">
        <v>113</v>
      </c>
      <c r="R114" s="9" t="s">
        <v>263</v>
      </c>
      <c r="S114" s="10" t="n">
        <v>147146714</v>
      </c>
      <c r="T114" s="8" t="s">
        <v>256</v>
      </c>
      <c r="U114" s="11" t="n">
        <v>0.7764</v>
      </c>
      <c r="V114" s="10" t="s">
        <v>71</v>
      </c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="3" customFormat="true" ht="19.4" hidden="false" customHeight="false" outlineLevel="0" collapsed="false">
      <c r="A115" s="1"/>
      <c r="B115" s="64" t="s">
        <v>264</v>
      </c>
      <c r="C115" s="65" t="str">
        <f aca="false">C33</f>
        <v>Praėjęs ataskaitinis laikotarpis 2023 m.</v>
      </c>
      <c r="D115" s="66"/>
      <c r="E115" s="143" t="str">
        <f aca="false">E33</f>
        <v>Ataskaitinis laikotarpis 2024 m.</v>
      </c>
      <c r="F115" s="1"/>
      <c r="Q115" s="8" t="n">
        <v>114</v>
      </c>
      <c r="R115" s="9" t="s">
        <v>265</v>
      </c>
      <c r="S115" s="10" t="n">
        <v>147026330</v>
      </c>
      <c r="T115" s="8" t="s">
        <v>256</v>
      </c>
      <c r="U115" s="11" t="n">
        <v>1</v>
      </c>
      <c r="V115" s="12" t="s">
        <v>5</v>
      </c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="3" customFormat="true" ht="12.65" hidden="false" customHeight="false" outlineLevel="0" collapsed="false">
      <c r="A116" s="1"/>
      <c r="B116" s="144" t="s">
        <v>266</v>
      </c>
      <c r="C116" s="145" t="n">
        <v>35</v>
      </c>
      <c r="D116" s="146"/>
      <c r="E116" s="147" t="n">
        <v>35</v>
      </c>
      <c r="F116" s="1"/>
      <c r="Q116" s="8" t="n">
        <v>115</v>
      </c>
      <c r="R116" s="9" t="s">
        <v>267</v>
      </c>
      <c r="S116" s="10" t="n">
        <v>247737020</v>
      </c>
      <c r="T116" s="8" t="s">
        <v>256</v>
      </c>
      <c r="U116" s="11" t="n">
        <v>0.704</v>
      </c>
      <c r="V116" s="10" t="s">
        <v>46</v>
      </c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="3" customFormat="true" ht="12.65" hidden="false" customHeight="false" outlineLevel="0" collapsed="false">
      <c r="A117" s="1"/>
      <c r="B117" s="148" t="s">
        <v>268</v>
      </c>
      <c r="C117" s="149" t="n">
        <v>9</v>
      </c>
      <c r="D117" s="78"/>
      <c r="E117" s="139" t="n">
        <v>9</v>
      </c>
      <c r="F117" s="1"/>
      <c r="Q117" s="8" t="n">
        <v>116</v>
      </c>
      <c r="R117" s="9" t="s">
        <v>269</v>
      </c>
      <c r="S117" s="10" t="n">
        <v>147146333</v>
      </c>
      <c r="T117" s="8" t="s">
        <v>256</v>
      </c>
      <c r="U117" s="11" t="n">
        <v>1</v>
      </c>
      <c r="V117" s="10" t="s">
        <v>71</v>
      </c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="3" customFormat="true" ht="12.65" hidden="false" customHeight="false" outlineLevel="0" collapsed="false">
      <c r="A118" s="1"/>
      <c r="B118" s="150" t="s">
        <v>270</v>
      </c>
      <c r="C118" s="149" t="n">
        <v>34.2</v>
      </c>
      <c r="E118" s="139" t="n">
        <v>34.4</v>
      </c>
      <c r="F118" s="1"/>
      <c r="Q118" s="17" t="n">
        <v>117</v>
      </c>
      <c r="R118" s="17" t="s">
        <v>271</v>
      </c>
      <c r="S118" s="19" t="n">
        <v>300127004</v>
      </c>
      <c r="T118" s="8" t="s">
        <v>256</v>
      </c>
      <c r="U118" s="11" t="n">
        <v>0.3979</v>
      </c>
      <c r="V118" s="12" t="s">
        <v>17</v>
      </c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="3" customFormat="true" ht="12.65" hidden="false" customHeight="false" outlineLevel="0" collapsed="false">
      <c r="A119" s="1"/>
      <c r="B119" s="144" t="s">
        <v>272</v>
      </c>
      <c r="C119" s="151" t="n">
        <v>51.8</v>
      </c>
      <c r="D119" s="152"/>
      <c r="E119" s="153" t="n">
        <v>52.8</v>
      </c>
      <c r="F119" s="1"/>
      <c r="Q119" s="8" t="n">
        <v>118</v>
      </c>
      <c r="R119" s="9" t="s">
        <v>273</v>
      </c>
      <c r="S119" s="10" t="n">
        <v>169236961</v>
      </c>
      <c r="T119" s="8" t="s">
        <v>274</v>
      </c>
      <c r="U119" s="11" t="n">
        <v>1</v>
      </c>
      <c r="V119" s="10" t="s">
        <v>3</v>
      </c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="3" customFormat="true" ht="12.65" hidden="false" customHeight="false" outlineLevel="0" collapsed="false">
      <c r="A120" s="1"/>
      <c r="B120" s="64" t="s">
        <v>275</v>
      </c>
      <c r="C120" s="66"/>
      <c r="D120" s="66"/>
      <c r="E120" s="154"/>
      <c r="F120" s="1"/>
      <c r="Q120" s="8" t="n">
        <v>119</v>
      </c>
      <c r="R120" s="9" t="s">
        <v>276</v>
      </c>
      <c r="S120" s="10" t="n">
        <v>169139957</v>
      </c>
      <c r="T120" s="8" t="s">
        <v>274</v>
      </c>
      <c r="U120" s="11" t="n">
        <v>1</v>
      </c>
      <c r="V120" s="10" t="s">
        <v>7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="3" customFormat="true" ht="50.25" hidden="false" customHeight="true" outlineLevel="0" collapsed="false">
      <c r="A121" s="1"/>
      <c r="B121" s="155" t="s">
        <v>277</v>
      </c>
      <c r="C121" s="156"/>
      <c r="D121" s="156"/>
      <c r="E121" s="156"/>
      <c r="F121" s="1"/>
      <c r="Q121" s="8" t="n">
        <v>120</v>
      </c>
      <c r="R121" s="9" t="s">
        <v>278</v>
      </c>
      <c r="S121" s="10" t="n">
        <v>169167554</v>
      </c>
      <c r="T121" s="8" t="s">
        <v>274</v>
      </c>
      <c r="U121" s="11" t="n">
        <v>1</v>
      </c>
      <c r="V121" s="10" t="s">
        <v>46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="3" customFormat="true" ht="12.65" hidden="false" customHeight="false" outlineLevel="0" collapsed="false">
      <c r="A122" s="1"/>
      <c r="B122" s="157"/>
      <c r="C122" s="158"/>
      <c r="D122" s="158"/>
      <c r="E122" s="159"/>
      <c r="F122" s="1"/>
      <c r="Q122" s="8" t="n">
        <v>121</v>
      </c>
      <c r="R122" s="9" t="s">
        <v>279</v>
      </c>
      <c r="S122" s="10" t="n">
        <v>169176222</v>
      </c>
      <c r="T122" s="8" t="s">
        <v>274</v>
      </c>
      <c r="U122" s="11" t="n">
        <v>1</v>
      </c>
      <c r="V122" s="10" t="s">
        <v>71</v>
      </c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="3" customFormat="true" ht="12.65" hidden="false" customHeight="false" outlineLevel="0" collapsed="false">
      <c r="A123" s="1"/>
      <c r="B123" s="160"/>
      <c r="E123" s="142"/>
      <c r="F123" s="1"/>
      <c r="Q123" s="8" t="n">
        <v>122</v>
      </c>
      <c r="R123" s="9" t="s">
        <v>280</v>
      </c>
      <c r="S123" s="10" t="n">
        <v>271042320</v>
      </c>
      <c r="T123" s="8" t="s">
        <v>281</v>
      </c>
      <c r="U123" s="27" t="s">
        <v>22</v>
      </c>
      <c r="V123" s="10" t="s">
        <v>71</v>
      </c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="3" customFormat="true" ht="12.65" hidden="false" customHeight="false" outlineLevel="0" collapsed="false">
      <c r="A124" s="1"/>
      <c r="B124" s="60"/>
      <c r="E124" s="142"/>
      <c r="F124" s="1"/>
      <c r="Q124" s="8" t="n">
        <v>123</v>
      </c>
      <c r="R124" s="9" t="s">
        <v>282</v>
      </c>
      <c r="S124" s="10" t="n">
        <v>269814430</v>
      </c>
      <c r="T124" s="8" t="s">
        <v>281</v>
      </c>
      <c r="U124" s="11" t="n">
        <v>1</v>
      </c>
      <c r="V124" s="10" t="s">
        <v>7</v>
      </c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="3" customFormat="true" ht="12.65" hidden="false" customHeight="false" outlineLevel="0" collapsed="false">
      <c r="A125" s="1"/>
      <c r="B125" s="161" t="s">
        <v>283</v>
      </c>
      <c r="C125" s="162"/>
      <c r="D125" s="162"/>
      <c r="E125" s="163"/>
      <c r="F125" s="1"/>
      <c r="Q125" s="8" t="n">
        <v>124</v>
      </c>
      <c r="R125" s="9" t="s">
        <v>284</v>
      </c>
      <c r="S125" s="10" t="n">
        <v>170535455</v>
      </c>
      <c r="T125" s="8" t="s">
        <v>281</v>
      </c>
      <c r="U125" s="11" t="n">
        <v>1</v>
      </c>
      <c r="V125" s="10" t="s">
        <v>12</v>
      </c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="3" customFormat="true" ht="12.65" hidden="false" customHeight="false" outlineLevel="0" collapsed="false">
      <c r="A126" s="1"/>
      <c r="B126" s="60" t="s">
        <v>285</v>
      </c>
      <c r="C126" s="164" t="n">
        <v>45787</v>
      </c>
      <c r="D126" s="164"/>
      <c r="E126" s="164"/>
      <c r="F126" s="1"/>
      <c r="Q126" s="8" t="n">
        <v>125</v>
      </c>
      <c r="R126" s="9" t="s">
        <v>286</v>
      </c>
      <c r="S126" s="10" t="n">
        <v>169845485</v>
      </c>
      <c r="T126" s="8" t="s">
        <v>281</v>
      </c>
      <c r="U126" s="11" t="n">
        <v>1</v>
      </c>
      <c r="V126" s="10" t="s">
        <v>3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="3" customFormat="true" ht="12.65" hidden="false" customHeight="false" outlineLevel="0" collapsed="false">
      <c r="A127" s="1"/>
      <c r="B127" s="60" t="s">
        <v>287</v>
      </c>
      <c r="C127" s="165" t="s">
        <v>288</v>
      </c>
      <c r="D127" s="165"/>
      <c r="E127" s="165"/>
      <c r="F127" s="1"/>
      <c r="Q127" s="8" t="n">
        <v>126</v>
      </c>
      <c r="R127" s="9" t="s">
        <v>289</v>
      </c>
      <c r="S127" s="10" t="n">
        <v>170759250</v>
      </c>
      <c r="T127" s="8" t="s">
        <v>290</v>
      </c>
      <c r="U127" s="11" t="n">
        <v>0.96926</v>
      </c>
      <c r="V127" s="10" t="s">
        <v>12</v>
      </c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="3" customFormat="true" ht="15.75" hidden="false" customHeight="true" outlineLevel="0" collapsed="false">
      <c r="A128" s="1"/>
      <c r="B128" s="166" t="s">
        <v>291</v>
      </c>
      <c r="C128" s="167" t="s">
        <v>292</v>
      </c>
      <c r="D128" s="167"/>
      <c r="E128" s="167"/>
      <c r="F128" s="1"/>
      <c r="Q128" s="8" t="n">
        <v>127</v>
      </c>
      <c r="R128" s="9" t="s">
        <v>15</v>
      </c>
      <c r="S128" s="10" t="n">
        <v>170639781</v>
      </c>
      <c r="T128" s="8" t="s">
        <v>290</v>
      </c>
      <c r="U128" s="11" t="n">
        <v>1</v>
      </c>
      <c r="V128" s="10" t="s">
        <v>3</v>
      </c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="3" customFormat="true" ht="12.65" hidden="false" customHeight="false" outlineLevel="0" collapsed="false">
      <c r="A129" s="1"/>
      <c r="B129" s="168" t="s">
        <v>293</v>
      </c>
      <c r="C129" s="169"/>
      <c r="D129" s="169"/>
      <c r="E129" s="169"/>
      <c r="F129" s="1"/>
      <c r="Q129" s="8" t="n">
        <v>128</v>
      </c>
      <c r="R129" s="9" t="s">
        <v>294</v>
      </c>
      <c r="S129" s="10" t="n">
        <v>170609076</v>
      </c>
      <c r="T129" s="8" t="s">
        <v>290</v>
      </c>
      <c r="U129" s="11" t="n">
        <v>1</v>
      </c>
      <c r="V129" s="10" t="s">
        <v>71</v>
      </c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="3" customFormat="true" ht="12.65" hidden="false" customHeight="false" outlineLevel="0" collapsed="false">
      <c r="A130" s="1"/>
      <c r="B130" s="170"/>
      <c r="C130" s="171"/>
      <c r="D130" s="171"/>
      <c r="E130" s="172"/>
      <c r="F130" s="1"/>
      <c r="Q130" s="8" t="n">
        <v>129</v>
      </c>
      <c r="R130" s="9" t="s">
        <v>295</v>
      </c>
      <c r="S130" s="10" t="n">
        <v>271278580</v>
      </c>
      <c r="T130" s="8" t="s">
        <v>296</v>
      </c>
      <c r="U130" s="11" t="n">
        <v>1</v>
      </c>
      <c r="V130" s="10" t="s">
        <v>7</v>
      </c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="3" customFormat="true" ht="12.75" hidden="false" customHeight="false" outlineLevel="0" collapsed="false">
      <c r="A131" s="1"/>
      <c r="B131" s="1"/>
      <c r="C131" s="1"/>
      <c r="D131" s="1"/>
      <c r="E131" s="1"/>
      <c r="F131" s="1"/>
      <c r="G131" s="1"/>
      <c r="Q131" s="8" t="n">
        <v>130</v>
      </c>
      <c r="R131" s="9" t="s">
        <v>297</v>
      </c>
      <c r="S131" s="10" t="n">
        <v>171444859</v>
      </c>
      <c r="T131" s="8" t="s">
        <v>296</v>
      </c>
      <c r="U131" s="11" t="n">
        <v>0.9914</v>
      </c>
      <c r="V131" s="10" t="s">
        <v>12</v>
      </c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="3" customFormat="true" ht="12.75" hidden="false" customHeight="false" outlineLevel="0" collapsed="false">
      <c r="A132" s="1"/>
      <c r="B132" s="1"/>
      <c r="C132" s="1"/>
      <c r="D132" s="1"/>
      <c r="E132" s="1"/>
      <c r="F132" s="1"/>
      <c r="G132" s="1"/>
      <c r="Q132" s="8" t="n">
        <v>131</v>
      </c>
      <c r="R132" s="9" t="s">
        <v>298</v>
      </c>
      <c r="S132" s="10" t="n">
        <v>171265176</v>
      </c>
      <c r="T132" s="8" t="s">
        <v>296</v>
      </c>
      <c r="U132" s="11" t="n">
        <v>1</v>
      </c>
      <c r="V132" s="10" t="s">
        <v>3</v>
      </c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="3" customFormat="true" ht="12.75" hidden="false" customHeight="false" outlineLevel="0" collapsed="false">
      <c r="A133" s="1"/>
      <c r="B133" s="1"/>
      <c r="C133" s="1"/>
      <c r="D133" s="1"/>
      <c r="E133" s="1"/>
      <c r="F133" s="1"/>
      <c r="G133" s="1"/>
      <c r="Q133" s="8" t="n">
        <v>132</v>
      </c>
      <c r="R133" s="9" t="s">
        <v>299</v>
      </c>
      <c r="S133" s="10" t="n">
        <v>172412113</v>
      </c>
      <c r="T133" s="8" t="s">
        <v>300</v>
      </c>
      <c r="U133" s="11" t="n">
        <v>1</v>
      </c>
      <c r="V133" s="10" t="s">
        <v>12</v>
      </c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customFormat="false" ht="12.75" hidden="false" customHeight="false" outlineLevel="0" collapsed="false">
      <c r="F134" s="1"/>
      <c r="G134" s="1"/>
      <c r="H134" s="1"/>
      <c r="I134" s="1"/>
      <c r="J134" s="1"/>
      <c r="K134" s="1"/>
      <c r="L134" s="3"/>
      <c r="M134" s="3"/>
      <c r="N134" s="3"/>
      <c r="O134" s="3"/>
      <c r="P134" s="3"/>
      <c r="Q134" s="8" t="n">
        <v>133</v>
      </c>
      <c r="R134" s="9" t="s">
        <v>301</v>
      </c>
      <c r="S134" s="10" t="n">
        <v>172380181</v>
      </c>
      <c r="T134" s="8" t="s">
        <v>300</v>
      </c>
      <c r="U134" s="11" t="n">
        <v>1</v>
      </c>
      <c r="V134" s="10" t="s">
        <v>3</v>
      </c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customFormat="false" ht="12.75" hidden="false" customHeight="false" outlineLevel="0" collapsed="false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8" t="n">
        <v>134</v>
      </c>
      <c r="R135" s="9" t="s">
        <v>302</v>
      </c>
      <c r="S135" s="10" t="n">
        <v>172247665</v>
      </c>
      <c r="T135" s="8" t="s">
        <v>300</v>
      </c>
      <c r="U135" s="11" t="n">
        <v>1</v>
      </c>
      <c r="V135" s="10" t="s">
        <v>7</v>
      </c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customFormat="false" ht="12.75" hidden="false" customHeight="false" outlineLevel="0" collapsed="false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8" t="n">
        <v>135</v>
      </c>
      <c r="R136" s="9" t="s">
        <v>303</v>
      </c>
      <c r="S136" s="10" t="n">
        <v>172208281</v>
      </c>
      <c r="T136" s="8" t="s">
        <v>300</v>
      </c>
      <c r="U136" s="11" t="n">
        <v>1</v>
      </c>
      <c r="V136" s="12" t="s">
        <v>5</v>
      </c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customFormat="false" ht="12.75" hidden="false" customHeight="false" outlineLevel="0" collapsed="false">
      <c r="F137" s="1"/>
      <c r="G137" s="1"/>
      <c r="H137" s="3"/>
      <c r="I137" s="3"/>
      <c r="J137" s="3"/>
      <c r="K137" s="3"/>
      <c r="L137" s="1"/>
      <c r="M137" s="1"/>
      <c r="N137" s="1"/>
      <c r="O137" s="1"/>
      <c r="P137" s="1"/>
      <c r="Q137" s="8" t="n">
        <v>136</v>
      </c>
      <c r="R137" s="9" t="s">
        <v>304</v>
      </c>
      <c r="S137" s="10" t="n">
        <v>171668992</v>
      </c>
      <c r="T137" s="8" t="s">
        <v>305</v>
      </c>
      <c r="U137" s="11" t="n">
        <v>1</v>
      </c>
      <c r="V137" s="10" t="s">
        <v>30</v>
      </c>
      <c r="W137" s="3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="3" customFormat="true" ht="12.75" hidden="false" customHeight="false" outlineLevel="0" collapsed="false">
      <c r="A138" s="1"/>
      <c r="B138" s="1"/>
      <c r="C138" s="1"/>
      <c r="D138" s="1"/>
      <c r="E138" s="1"/>
      <c r="F138" s="1"/>
      <c r="G138" s="1"/>
      <c r="Q138" s="8" t="n">
        <v>137</v>
      </c>
      <c r="R138" s="9" t="s">
        <v>306</v>
      </c>
      <c r="S138" s="10" t="n">
        <v>173741535</v>
      </c>
      <c r="T138" s="8" t="s">
        <v>307</v>
      </c>
      <c r="U138" s="11" t="n">
        <v>1</v>
      </c>
      <c r="V138" s="10" t="s">
        <v>3</v>
      </c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="3" customFormat="true" ht="12.75" hidden="false" customHeight="false" outlineLevel="0" collapsed="false">
      <c r="A139" s="1"/>
      <c r="B139" s="1"/>
      <c r="C139" s="1"/>
      <c r="D139" s="1"/>
      <c r="E139" s="1"/>
      <c r="F139" s="1"/>
      <c r="G139" s="1"/>
      <c r="Q139" s="8" t="n">
        <v>138</v>
      </c>
      <c r="R139" s="9" t="s">
        <v>308</v>
      </c>
      <c r="S139" s="10" t="n">
        <v>173053453</v>
      </c>
      <c r="T139" s="8" t="s">
        <v>307</v>
      </c>
      <c r="U139" s="11" t="n">
        <v>1</v>
      </c>
      <c r="V139" s="10" t="s">
        <v>7</v>
      </c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="3" customFormat="true" ht="64.5" hidden="false" customHeight="false" outlineLevel="0" collapsed="false">
      <c r="A140" s="1"/>
      <c r="B140" s="1"/>
      <c r="C140" s="1"/>
      <c r="D140" s="1"/>
      <c r="E140" s="1"/>
      <c r="F140" s="1"/>
      <c r="G140" s="1"/>
      <c r="Q140" s="8" t="n">
        <v>139</v>
      </c>
      <c r="R140" s="9" t="s">
        <v>309</v>
      </c>
      <c r="S140" s="10" t="n">
        <v>173000664</v>
      </c>
      <c r="T140" s="8" t="s">
        <v>307</v>
      </c>
      <c r="U140" s="11" t="n">
        <v>0.9083</v>
      </c>
      <c r="V140" s="124" t="s">
        <v>30</v>
      </c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="3" customFormat="true" ht="12.75" hidden="false" customHeight="false" outlineLevel="0" collapsed="false">
      <c r="A141" s="1"/>
      <c r="B141" s="1"/>
      <c r="C141" s="1"/>
      <c r="D141" s="1"/>
      <c r="E141" s="1"/>
      <c r="F141" s="1"/>
      <c r="G141" s="1"/>
      <c r="Q141" s="8" t="n">
        <v>140</v>
      </c>
      <c r="R141" s="9" t="s">
        <v>310</v>
      </c>
      <c r="S141" s="10" t="n">
        <v>273889830</v>
      </c>
      <c r="T141" s="8" t="s">
        <v>311</v>
      </c>
      <c r="U141" s="11" t="n">
        <v>1</v>
      </c>
      <c r="V141" s="10" t="s">
        <v>12</v>
      </c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="3" customFormat="true" ht="12.75" hidden="false" customHeight="false" outlineLevel="0" collapsed="false">
      <c r="A142" s="1"/>
      <c r="B142" s="1"/>
      <c r="C142" s="1"/>
      <c r="D142" s="1"/>
      <c r="E142" s="1"/>
      <c r="F142" s="1"/>
      <c r="G142" s="1"/>
      <c r="Q142" s="8" t="n">
        <v>141</v>
      </c>
      <c r="R142" s="9" t="s">
        <v>312</v>
      </c>
      <c r="S142" s="10" t="n">
        <v>173820527</v>
      </c>
      <c r="T142" s="8" t="s">
        <v>311</v>
      </c>
      <c r="U142" s="11" t="n">
        <v>1</v>
      </c>
      <c r="V142" s="10" t="s">
        <v>3</v>
      </c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="3" customFormat="true" ht="12.75" hidden="false" customHeight="false" outlineLevel="0" collapsed="false">
      <c r="A143" s="1"/>
      <c r="B143" s="1"/>
      <c r="C143" s="1"/>
      <c r="D143" s="1"/>
      <c r="E143" s="1"/>
      <c r="F143" s="1"/>
      <c r="G143" s="1"/>
      <c r="Q143" s="8" t="n">
        <v>142</v>
      </c>
      <c r="R143" s="9" t="s">
        <v>313</v>
      </c>
      <c r="S143" s="10" t="n">
        <v>173935878</v>
      </c>
      <c r="T143" s="8" t="s">
        <v>311</v>
      </c>
      <c r="U143" s="11" t="n">
        <v>1</v>
      </c>
      <c r="V143" s="10" t="s">
        <v>7</v>
      </c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="3" customFormat="true" ht="12.75" hidden="false" customHeight="fals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Q144" s="8" t="n">
        <v>143</v>
      </c>
      <c r="R144" s="9" t="s">
        <v>314</v>
      </c>
      <c r="S144" s="10" t="n">
        <v>174409393</v>
      </c>
      <c r="T144" s="8" t="s">
        <v>315</v>
      </c>
      <c r="U144" s="11" t="n">
        <v>1</v>
      </c>
      <c r="V144" s="10" t="s">
        <v>12</v>
      </c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customFormat="false" ht="12.75" hidden="false" customHeight="false" outlineLevel="0" collapsed="false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8" t="n">
        <v>144</v>
      </c>
      <c r="R145" s="9" t="s">
        <v>316</v>
      </c>
      <c r="S145" s="10" t="n">
        <v>174264880</v>
      </c>
      <c r="T145" s="8" t="s">
        <v>315</v>
      </c>
      <c r="U145" s="11" t="n">
        <v>1</v>
      </c>
      <c r="V145" s="10" t="s">
        <v>3</v>
      </c>
      <c r="W145" s="3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customFormat="false" ht="12.75" hidden="false" customHeight="false" outlineLevel="0" collapsed="false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8" t="n">
        <v>145</v>
      </c>
      <c r="R146" s="9" t="s">
        <v>317</v>
      </c>
      <c r="S146" s="10" t="n">
        <v>174273897</v>
      </c>
      <c r="T146" s="8" t="s">
        <v>315</v>
      </c>
      <c r="U146" s="11" t="n">
        <v>1</v>
      </c>
      <c r="V146" s="10" t="s">
        <v>7</v>
      </c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customFormat="false" ht="12.75" hidden="false" customHeight="false" outlineLevel="0" collapsed="false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8" t="n">
        <v>146</v>
      </c>
      <c r="R147" s="9" t="s">
        <v>318</v>
      </c>
      <c r="S147" s="10" t="n">
        <v>174206197</v>
      </c>
      <c r="T147" s="8" t="s">
        <v>315</v>
      </c>
      <c r="U147" s="11" t="n">
        <v>1</v>
      </c>
      <c r="V147" s="10" t="s">
        <v>46</v>
      </c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customFormat="false" ht="12.75" hidden="false" customHeight="false" outlineLevel="0" collapsed="false">
      <c r="F148" s="1"/>
      <c r="G148" s="1"/>
      <c r="H148" s="3"/>
      <c r="I148" s="3"/>
      <c r="J148" s="3"/>
      <c r="K148" s="3"/>
      <c r="L148" s="1"/>
      <c r="M148" s="1"/>
      <c r="N148" s="1"/>
      <c r="O148" s="1"/>
      <c r="P148" s="1"/>
      <c r="Q148" s="8" t="n">
        <v>147</v>
      </c>
      <c r="R148" s="9" t="s">
        <v>319</v>
      </c>
      <c r="S148" s="10" t="n">
        <v>174919318</v>
      </c>
      <c r="T148" s="8" t="s">
        <v>320</v>
      </c>
      <c r="U148" s="11" t="n">
        <v>1</v>
      </c>
      <c r="V148" s="10" t="s">
        <v>7</v>
      </c>
      <c r="W148" s="3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="3" customFormat="true" ht="12.75" hidden="false" customHeight="false" outlineLevel="0" collapsed="false">
      <c r="A149" s="1"/>
      <c r="B149" s="1"/>
      <c r="C149" s="1"/>
      <c r="D149" s="1"/>
      <c r="E149" s="1"/>
      <c r="F149" s="1"/>
      <c r="G149" s="1"/>
      <c r="Q149" s="8" t="n">
        <v>148</v>
      </c>
      <c r="R149" s="9" t="s">
        <v>321</v>
      </c>
      <c r="S149" s="10" t="n">
        <v>174992914</v>
      </c>
      <c r="T149" s="8" t="s">
        <v>320</v>
      </c>
      <c r="U149" s="11" t="n">
        <v>1</v>
      </c>
      <c r="V149" s="10" t="s">
        <v>30</v>
      </c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="3" customFormat="true" ht="12.75" hidden="false" customHeight="false" outlineLevel="0" collapsed="false">
      <c r="A150" s="1"/>
      <c r="B150" s="1"/>
      <c r="C150" s="1"/>
      <c r="D150" s="1"/>
      <c r="E150" s="1"/>
      <c r="F150" s="1"/>
      <c r="G150" s="1"/>
      <c r="Q150" s="8" t="n">
        <v>149</v>
      </c>
      <c r="R150" s="9" t="s">
        <v>322</v>
      </c>
      <c r="S150" s="10" t="n">
        <v>174907725</v>
      </c>
      <c r="T150" s="8" t="s">
        <v>320</v>
      </c>
      <c r="U150" s="11" t="n">
        <v>1</v>
      </c>
      <c r="V150" s="10" t="s">
        <v>30</v>
      </c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="3" customFormat="true" ht="12.75" hidden="false" customHeight="false" outlineLevel="0" collapsed="false">
      <c r="A151" s="1"/>
      <c r="B151" s="1"/>
      <c r="C151" s="1"/>
      <c r="D151" s="1"/>
      <c r="E151" s="1"/>
      <c r="F151" s="1"/>
      <c r="G151" s="1"/>
      <c r="Q151" s="8" t="n">
        <v>150</v>
      </c>
      <c r="R151" s="9" t="s">
        <v>323</v>
      </c>
      <c r="S151" s="10" t="n">
        <v>174976486</v>
      </c>
      <c r="T151" s="8" t="s">
        <v>320</v>
      </c>
      <c r="U151" s="11" t="n">
        <v>1</v>
      </c>
      <c r="V151" s="10" t="s">
        <v>12</v>
      </c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="3" customFormat="true" ht="12.75" hidden="false" customHeight="false" outlineLevel="0" collapsed="false">
      <c r="A152" s="1"/>
      <c r="B152" s="1"/>
      <c r="C152" s="1"/>
      <c r="D152" s="1"/>
      <c r="E152" s="1"/>
      <c r="F152" s="1"/>
      <c r="G152" s="1"/>
      <c r="Q152" s="8" t="n">
        <v>151</v>
      </c>
      <c r="R152" s="9" t="s">
        <v>324</v>
      </c>
      <c r="S152" s="10" t="n">
        <v>144133366</v>
      </c>
      <c r="T152" s="8" t="s">
        <v>325</v>
      </c>
      <c r="U152" s="11" t="n">
        <v>1</v>
      </c>
      <c r="V152" s="10" t="s">
        <v>3</v>
      </c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="3" customFormat="true" ht="12.75" hidden="false" customHeight="false" outlineLevel="0" collapsed="false">
      <c r="A153" s="1"/>
      <c r="B153" s="1"/>
      <c r="C153" s="1"/>
      <c r="D153" s="1"/>
      <c r="E153" s="1"/>
      <c r="F153" s="1"/>
      <c r="G153" s="1"/>
      <c r="Q153" s="8" t="n">
        <v>152</v>
      </c>
      <c r="R153" s="9" t="s">
        <v>326</v>
      </c>
      <c r="S153" s="10" t="n">
        <v>144127993</v>
      </c>
      <c r="T153" s="8" t="s">
        <v>325</v>
      </c>
      <c r="U153" s="11" t="n">
        <v>1</v>
      </c>
      <c r="V153" s="10" t="s">
        <v>7</v>
      </c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="3" customFormat="true" ht="12.75" hidden="false" customHeight="false" outlineLevel="0" collapsed="false">
      <c r="A154" s="1"/>
      <c r="B154" s="1"/>
      <c r="C154" s="1"/>
      <c r="D154" s="1"/>
      <c r="E154" s="1"/>
      <c r="F154" s="1"/>
      <c r="G154" s="1"/>
      <c r="Q154" s="17" t="n">
        <v>153</v>
      </c>
      <c r="R154" s="17" t="s">
        <v>327</v>
      </c>
      <c r="S154" s="19" t="n">
        <v>245358580</v>
      </c>
      <c r="T154" s="8" t="s">
        <v>325</v>
      </c>
      <c r="U154" s="11" t="n">
        <v>0.952988</v>
      </c>
      <c r="V154" s="12" t="s">
        <v>12</v>
      </c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="3" customFormat="true" ht="12.75" hidden="false" customHeight="false" outlineLevel="0" collapsed="false">
      <c r="A155" s="1"/>
      <c r="B155" s="1"/>
      <c r="C155" s="1"/>
      <c r="D155" s="1"/>
      <c r="E155" s="1"/>
      <c r="F155" s="1"/>
      <c r="G155" s="1"/>
      <c r="Q155" s="8" t="n">
        <v>154</v>
      </c>
      <c r="R155" s="9" t="s">
        <v>328</v>
      </c>
      <c r="S155" s="10" t="n">
        <v>144129510</v>
      </c>
      <c r="T155" s="8" t="s">
        <v>325</v>
      </c>
      <c r="U155" s="11" t="n">
        <v>1</v>
      </c>
      <c r="V155" s="12" t="s">
        <v>5</v>
      </c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="3" customFormat="true" ht="12.75" hidden="false" customHeight="false" outlineLevel="0" collapsed="false">
      <c r="A156" s="1"/>
      <c r="B156" s="1"/>
      <c r="C156" s="1"/>
      <c r="D156" s="1"/>
      <c r="E156" s="1"/>
      <c r="F156" s="1"/>
      <c r="G156" s="1"/>
      <c r="Q156" s="8" t="n">
        <v>155</v>
      </c>
      <c r="R156" s="9" t="s">
        <v>329</v>
      </c>
      <c r="S156" s="10" t="n">
        <v>145827646</v>
      </c>
      <c r="T156" s="8" t="s">
        <v>325</v>
      </c>
      <c r="U156" s="11" t="n">
        <v>1</v>
      </c>
      <c r="V156" s="10" t="s">
        <v>46</v>
      </c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="3" customFormat="true" ht="12.75" hidden="false" customHeight="false" outlineLevel="0" collapsed="false">
      <c r="A157" s="1"/>
      <c r="B157" s="1"/>
      <c r="C157" s="1"/>
      <c r="D157" s="1"/>
      <c r="E157" s="1"/>
      <c r="F157" s="1"/>
      <c r="G157" s="1"/>
      <c r="Q157" s="8" t="n">
        <v>156</v>
      </c>
      <c r="R157" s="9" t="s">
        <v>330</v>
      </c>
      <c r="S157" s="10" t="n">
        <v>145907544</v>
      </c>
      <c r="T157" s="8" t="s">
        <v>325</v>
      </c>
      <c r="U157" s="27" t="s">
        <v>22</v>
      </c>
      <c r="V157" s="10" t="s">
        <v>46</v>
      </c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="3" customFormat="true" ht="12.75" hidden="false" customHeight="false" outlineLevel="0" collapsed="false">
      <c r="A158" s="1"/>
      <c r="B158" s="1"/>
      <c r="C158" s="1"/>
      <c r="D158" s="1"/>
      <c r="E158" s="1"/>
      <c r="F158" s="1"/>
      <c r="G158" s="1"/>
      <c r="Q158" s="8" t="n">
        <v>157</v>
      </c>
      <c r="R158" s="9" t="s">
        <v>331</v>
      </c>
      <c r="S158" s="10" t="n">
        <v>175606358</v>
      </c>
      <c r="T158" s="8" t="s">
        <v>332</v>
      </c>
      <c r="U158" s="11" t="n">
        <v>1</v>
      </c>
      <c r="V158" s="173" t="s">
        <v>30</v>
      </c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="3" customFormat="true" ht="12.75" hidden="false" customHeight="false" outlineLevel="0" collapsed="false">
      <c r="A159" s="1"/>
      <c r="B159" s="1"/>
      <c r="C159" s="1"/>
      <c r="D159" s="1"/>
      <c r="E159" s="1"/>
      <c r="F159" s="1"/>
      <c r="G159" s="1"/>
      <c r="Q159" s="8" t="n">
        <v>158</v>
      </c>
      <c r="R159" s="9" t="s">
        <v>333</v>
      </c>
      <c r="S159" s="10" t="n">
        <v>301507301</v>
      </c>
      <c r="T159" s="8" t="s">
        <v>332</v>
      </c>
      <c r="U159" s="11" t="n">
        <v>1</v>
      </c>
      <c r="V159" s="173" t="s">
        <v>3</v>
      </c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="3" customFormat="true" ht="12.75" hidden="false" customHeight="false" outlineLevel="0" collapsed="false">
      <c r="A160" s="1"/>
      <c r="B160" s="1"/>
      <c r="C160" s="1"/>
      <c r="D160" s="1"/>
      <c r="E160" s="1"/>
      <c r="F160" s="1"/>
      <c r="G160" s="1"/>
      <c r="Q160" s="8" t="n">
        <v>159</v>
      </c>
      <c r="R160" s="9" t="s">
        <v>334</v>
      </c>
      <c r="S160" s="10" t="n">
        <v>175700829</v>
      </c>
      <c r="T160" s="8" t="s">
        <v>332</v>
      </c>
      <c r="U160" s="11" t="n">
        <v>1</v>
      </c>
      <c r="V160" s="173" t="s">
        <v>7</v>
      </c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="3" customFormat="true" ht="12.75" hidden="false" customHeight="false" outlineLevel="0" collapsed="false">
      <c r="A161" s="1"/>
      <c r="B161" s="1"/>
      <c r="C161" s="1"/>
      <c r="D161" s="1"/>
      <c r="E161" s="1"/>
      <c r="F161" s="1"/>
      <c r="G161" s="1"/>
      <c r="Q161" s="8" t="n">
        <v>160</v>
      </c>
      <c r="R161" s="9" t="s">
        <v>335</v>
      </c>
      <c r="S161" s="10" t="n">
        <v>176523470</v>
      </c>
      <c r="T161" s="8" t="s">
        <v>336</v>
      </c>
      <c r="U161" s="11" t="n">
        <v>1</v>
      </c>
      <c r="V161" s="10" t="s">
        <v>3</v>
      </c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="3" customFormat="true" ht="12.75" hidden="false" customHeight="false" outlineLevel="0" collapsed="false">
      <c r="A162" s="1"/>
      <c r="B162" s="1"/>
      <c r="C162" s="1"/>
      <c r="D162" s="1"/>
      <c r="E162" s="1"/>
      <c r="F162" s="1"/>
      <c r="G162" s="1"/>
      <c r="Q162" s="8" t="n">
        <v>161</v>
      </c>
      <c r="R162" s="9" t="s">
        <v>337</v>
      </c>
      <c r="S162" s="10" t="n">
        <v>176502533</v>
      </c>
      <c r="T162" s="8" t="s">
        <v>336</v>
      </c>
      <c r="U162" s="11" t="n">
        <v>1</v>
      </c>
      <c r="V162" s="10" t="s">
        <v>12</v>
      </c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="3" customFormat="true" ht="12.75" hidden="false" customHeight="false" outlineLevel="0" collapsed="false">
      <c r="A163" s="1"/>
      <c r="B163" s="1"/>
      <c r="C163" s="1"/>
      <c r="D163" s="1"/>
      <c r="E163" s="1"/>
      <c r="F163" s="1"/>
      <c r="G163" s="1"/>
      <c r="Q163" s="8" t="n">
        <v>162</v>
      </c>
      <c r="R163" s="9" t="s">
        <v>338</v>
      </c>
      <c r="S163" s="10" t="n">
        <v>176523132</v>
      </c>
      <c r="T163" s="8" t="s">
        <v>336</v>
      </c>
      <c r="U163" s="11" t="n">
        <v>1</v>
      </c>
      <c r="V163" s="10" t="s">
        <v>7</v>
      </c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="3" customFormat="true" ht="12.75" hidden="false" customHeight="false" outlineLevel="0" collapsed="false">
      <c r="A164" s="1"/>
      <c r="B164" s="1"/>
      <c r="C164" s="1"/>
      <c r="D164" s="1"/>
      <c r="E164" s="1"/>
      <c r="F164" s="1"/>
      <c r="G164" s="1"/>
      <c r="Q164" s="8" t="n">
        <v>163</v>
      </c>
      <c r="R164" s="9" t="s">
        <v>339</v>
      </c>
      <c r="S164" s="10" t="n">
        <v>176633027</v>
      </c>
      <c r="T164" s="8" t="s">
        <v>336</v>
      </c>
      <c r="U164" s="11" t="n">
        <v>1</v>
      </c>
      <c r="V164" s="10" t="s">
        <v>46</v>
      </c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="3" customFormat="true" ht="12.75" hidden="false" customHeight="false" outlineLevel="0" collapsed="false">
      <c r="A165" s="1"/>
      <c r="B165" s="1"/>
      <c r="C165" s="1"/>
      <c r="D165" s="1"/>
      <c r="E165" s="1"/>
      <c r="F165" s="1"/>
      <c r="G165" s="1"/>
      <c r="Q165" s="8" t="n">
        <v>164</v>
      </c>
      <c r="R165" s="9" t="s">
        <v>340</v>
      </c>
      <c r="S165" s="10" t="n">
        <v>177217875</v>
      </c>
      <c r="T165" s="8" t="s">
        <v>341</v>
      </c>
      <c r="U165" s="11" t="n">
        <v>0.9991</v>
      </c>
      <c r="V165" s="10" t="s">
        <v>12</v>
      </c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="3" customFormat="true" ht="12.75" hidden="false" customHeight="false" outlineLevel="0" collapsed="false">
      <c r="A166" s="1"/>
      <c r="B166" s="1"/>
      <c r="C166" s="1"/>
      <c r="D166" s="1"/>
      <c r="E166" s="1"/>
      <c r="F166" s="1"/>
      <c r="G166" s="1"/>
      <c r="Q166" s="8" t="n">
        <v>165</v>
      </c>
      <c r="R166" s="9" t="s">
        <v>342</v>
      </c>
      <c r="S166" s="10" t="n">
        <v>177059215</v>
      </c>
      <c r="T166" s="8" t="s">
        <v>341</v>
      </c>
      <c r="U166" s="11" t="n">
        <v>1</v>
      </c>
      <c r="V166" s="10" t="s">
        <v>3</v>
      </c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="3" customFormat="true" ht="12.75" hidden="false" customHeight="false" outlineLevel="0" collapsed="false">
      <c r="A167" s="1"/>
      <c r="B167" s="1"/>
      <c r="C167" s="1"/>
      <c r="D167" s="1"/>
      <c r="E167" s="1"/>
      <c r="F167" s="1"/>
      <c r="G167" s="1"/>
      <c r="Q167" s="8" t="n">
        <v>166</v>
      </c>
      <c r="R167" s="9" t="s">
        <v>343</v>
      </c>
      <c r="S167" s="10" t="n">
        <v>277070440</v>
      </c>
      <c r="T167" s="8" t="s">
        <v>341</v>
      </c>
      <c r="U167" s="11" t="n">
        <v>1</v>
      </c>
      <c r="V167" s="10" t="s">
        <v>7</v>
      </c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="3" customFormat="true" ht="12.75" hidden="false" customHeight="false" outlineLevel="0" collapsed="false">
      <c r="A168" s="1"/>
      <c r="B168" s="1"/>
      <c r="C168" s="1"/>
      <c r="D168" s="1"/>
      <c r="E168" s="1"/>
      <c r="F168" s="1"/>
      <c r="G168" s="1"/>
      <c r="Q168" s="8" t="n">
        <v>167</v>
      </c>
      <c r="R168" s="9" t="s">
        <v>344</v>
      </c>
      <c r="S168" s="10" t="n">
        <v>278312850</v>
      </c>
      <c r="T168" s="8" t="s">
        <v>345</v>
      </c>
      <c r="U168" s="11" t="n">
        <v>1</v>
      </c>
      <c r="V168" s="10" t="s">
        <v>12</v>
      </c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="3" customFormat="true" ht="12.75" hidden="false" customHeight="false" outlineLevel="0" collapsed="false">
      <c r="A169" s="1"/>
      <c r="B169" s="1"/>
      <c r="C169" s="1"/>
      <c r="D169" s="1"/>
      <c r="E169" s="1"/>
      <c r="F169" s="1"/>
      <c r="G169" s="1"/>
      <c r="Q169" s="8" t="n">
        <v>168</v>
      </c>
      <c r="R169" s="9" t="s">
        <v>346</v>
      </c>
      <c r="S169" s="10" t="n">
        <v>178230181</v>
      </c>
      <c r="T169" s="8" t="s">
        <v>345</v>
      </c>
      <c r="U169" s="11" t="n">
        <v>1</v>
      </c>
      <c r="V169" s="10" t="s">
        <v>3</v>
      </c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="3" customFormat="true" ht="12.75" hidden="false" customHeight="false" outlineLevel="0" collapsed="false">
      <c r="A170" s="1"/>
      <c r="B170" s="1"/>
      <c r="C170" s="1"/>
      <c r="D170" s="1"/>
      <c r="E170" s="1"/>
      <c r="F170" s="1"/>
      <c r="G170" s="1"/>
      <c r="Q170" s="8" t="n">
        <v>169</v>
      </c>
      <c r="R170" s="9" t="s">
        <v>347</v>
      </c>
      <c r="S170" s="10" t="n">
        <v>178243638</v>
      </c>
      <c r="T170" s="8" t="s">
        <v>345</v>
      </c>
      <c r="U170" s="11" t="n">
        <v>1</v>
      </c>
      <c r="V170" s="10" t="s">
        <v>46</v>
      </c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="3" customFormat="true" ht="12.75" hidden="false" customHeight="false" outlineLevel="0" collapsed="false">
      <c r="A171" s="1"/>
      <c r="B171" s="1"/>
      <c r="C171" s="1"/>
      <c r="D171" s="1"/>
      <c r="E171" s="1"/>
      <c r="F171" s="1"/>
      <c r="G171" s="1"/>
      <c r="Q171" s="8" t="n">
        <v>170</v>
      </c>
      <c r="R171" s="9" t="s">
        <v>348</v>
      </c>
      <c r="S171" s="10" t="n">
        <v>178263320</v>
      </c>
      <c r="T171" s="8" t="s">
        <v>345</v>
      </c>
      <c r="U171" s="11" t="n">
        <v>1</v>
      </c>
      <c r="V171" s="10" t="s">
        <v>46</v>
      </c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="3" customFormat="true" ht="12.75" hidden="false" customHeight="false" outlineLevel="0" collapsed="false">
      <c r="A172" s="1"/>
      <c r="B172" s="1"/>
      <c r="C172" s="1"/>
      <c r="D172" s="1"/>
      <c r="E172" s="1"/>
      <c r="F172" s="1"/>
      <c r="G172" s="1"/>
      <c r="Q172" s="8" t="n">
        <v>171</v>
      </c>
      <c r="R172" s="9" t="s">
        <v>349</v>
      </c>
      <c r="S172" s="10" t="n">
        <v>178242493</v>
      </c>
      <c r="T172" s="8" t="s">
        <v>345</v>
      </c>
      <c r="U172" s="11" t="n">
        <v>1</v>
      </c>
      <c r="V172" s="10" t="s">
        <v>7</v>
      </c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="3" customFormat="true" ht="12.75" hidden="false" customHeight="false" outlineLevel="0" collapsed="false">
      <c r="A173" s="1"/>
      <c r="B173" s="1"/>
      <c r="C173" s="1"/>
      <c r="D173" s="1"/>
      <c r="E173" s="1"/>
      <c r="F173" s="1"/>
      <c r="G173" s="1"/>
      <c r="Q173" s="8" t="n">
        <v>172</v>
      </c>
      <c r="R173" s="9" t="s">
        <v>350</v>
      </c>
      <c r="S173" s="10" t="n">
        <v>178602952</v>
      </c>
      <c r="T173" s="8" t="s">
        <v>351</v>
      </c>
      <c r="U173" s="11" t="n">
        <v>1</v>
      </c>
      <c r="V173" s="12" t="s">
        <v>5</v>
      </c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="3" customFormat="true" ht="12.75" hidden="false" customHeight="false" outlineLevel="0" collapsed="false">
      <c r="A174" s="1"/>
      <c r="B174" s="1"/>
      <c r="C174" s="1"/>
      <c r="D174" s="1"/>
      <c r="E174" s="1"/>
      <c r="F174" s="1"/>
      <c r="G174" s="1"/>
      <c r="Q174" s="8" t="n">
        <v>173</v>
      </c>
      <c r="R174" s="9" t="s">
        <v>352</v>
      </c>
      <c r="S174" s="10" t="n">
        <v>178997346</v>
      </c>
      <c r="T174" s="8" t="s">
        <v>351</v>
      </c>
      <c r="U174" s="27" t="s">
        <v>22</v>
      </c>
      <c r="V174" s="10" t="s">
        <v>46</v>
      </c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="3" customFormat="true" ht="12.75" hidden="false" customHeight="false" outlineLevel="0" collapsed="false">
      <c r="A175" s="1"/>
      <c r="B175" s="1"/>
      <c r="C175" s="1"/>
      <c r="D175" s="1"/>
      <c r="E175" s="1"/>
      <c r="F175" s="1"/>
      <c r="G175" s="1"/>
      <c r="Q175" s="8" t="n">
        <v>174</v>
      </c>
      <c r="R175" s="9" t="s">
        <v>353</v>
      </c>
      <c r="S175" s="10" t="n">
        <v>179286788</v>
      </c>
      <c r="T175" s="8" t="s">
        <v>354</v>
      </c>
      <c r="U175" s="11" t="n">
        <v>1</v>
      </c>
      <c r="V175" s="10" t="s">
        <v>7</v>
      </c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="3" customFormat="true" ht="12.75" hidden="false" customHeight="false" outlineLevel="0" collapsed="false">
      <c r="A176" s="1"/>
      <c r="B176" s="1"/>
      <c r="C176" s="1"/>
      <c r="D176" s="1"/>
      <c r="E176" s="1"/>
      <c r="F176" s="1"/>
      <c r="G176" s="1"/>
      <c r="Q176" s="8" t="n">
        <v>175</v>
      </c>
      <c r="R176" s="9" t="s">
        <v>355</v>
      </c>
      <c r="S176" s="10" t="n">
        <v>179249836</v>
      </c>
      <c r="T176" s="8" t="s">
        <v>354</v>
      </c>
      <c r="U176" s="11" t="n">
        <v>1</v>
      </c>
      <c r="V176" s="10" t="s">
        <v>3</v>
      </c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="3" customFormat="true" ht="12.75" hidden="false" customHeight="fals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Q177" s="8" t="n">
        <v>176</v>
      </c>
      <c r="R177" s="9" t="s">
        <v>356</v>
      </c>
      <c r="S177" s="10" t="n">
        <v>179478621</v>
      </c>
      <c r="T177" s="8" t="s">
        <v>354</v>
      </c>
      <c r="U177" s="11" t="n">
        <v>0.9999</v>
      </c>
      <c r="V177" s="10" t="s">
        <v>12</v>
      </c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="3" customFormat="true" ht="12.75" hidden="false" customHeight="fals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Q178" s="8" t="n">
        <v>177</v>
      </c>
      <c r="R178" s="9" t="s">
        <v>357</v>
      </c>
      <c r="S178" s="10" t="n">
        <v>179340620</v>
      </c>
      <c r="T178" s="8" t="s">
        <v>354</v>
      </c>
      <c r="U178" s="11" t="n">
        <v>0.5614</v>
      </c>
      <c r="V178" s="12" t="s">
        <v>5</v>
      </c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="3" customFormat="true" ht="12.75" hidden="false" customHeight="fals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Q179" s="17" t="n">
        <v>178</v>
      </c>
      <c r="R179" s="17" t="s">
        <v>358</v>
      </c>
      <c r="S179" s="19" t="n">
        <v>179901854</v>
      </c>
      <c r="T179" s="8" t="s">
        <v>354</v>
      </c>
      <c r="U179" s="11" t="n">
        <v>0.3909</v>
      </c>
      <c r="V179" s="12" t="s">
        <v>17</v>
      </c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="3" customFormat="true" ht="12.75" hidden="false" customHeight="fals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Q180" s="8" t="n">
        <v>179</v>
      </c>
      <c r="R180" s="9" t="s">
        <v>359</v>
      </c>
      <c r="S180" s="10" t="n">
        <v>180193231</v>
      </c>
      <c r="T180" s="8" t="s">
        <v>360</v>
      </c>
      <c r="U180" s="11" t="n">
        <v>1</v>
      </c>
      <c r="V180" s="10" t="s">
        <v>7</v>
      </c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="3" customFormat="true" ht="12.75" hidden="false" customHeight="fals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Q181" s="8" t="n">
        <v>180</v>
      </c>
      <c r="R181" s="9" t="s">
        <v>361</v>
      </c>
      <c r="S181" s="10" t="n">
        <v>180153137</v>
      </c>
      <c r="T181" s="8" t="s">
        <v>360</v>
      </c>
      <c r="U181" s="11" t="n">
        <v>1</v>
      </c>
      <c r="V181" s="10" t="s">
        <v>3</v>
      </c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="3" customFormat="true" ht="12.75" hidden="false" customHeight="fals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Q182" s="8" t="n">
        <v>181</v>
      </c>
      <c r="R182" s="9" t="s">
        <v>362</v>
      </c>
      <c r="S182" s="10" t="n">
        <v>180373788</v>
      </c>
      <c r="T182" s="8" t="s">
        <v>360</v>
      </c>
      <c r="U182" s="11" t="n">
        <v>0.9998</v>
      </c>
      <c r="V182" s="10" t="s">
        <v>12</v>
      </c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="3" customFormat="true" ht="12.75" hidden="false" customHeight="fals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Q183" s="8" t="n">
        <v>182</v>
      </c>
      <c r="R183" s="9" t="s">
        <v>363</v>
      </c>
      <c r="S183" s="10" t="n">
        <v>180102018</v>
      </c>
      <c r="T183" s="8" t="s">
        <v>360</v>
      </c>
      <c r="U183" s="27" t="s">
        <v>22</v>
      </c>
      <c r="V183" s="10" t="s">
        <v>30</v>
      </c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="3" customFormat="true" ht="12.75" hidden="false" customHeight="fals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Q184" s="8" t="n">
        <v>183</v>
      </c>
      <c r="R184" s="9" t="s">
        <v>364</v>
      </c>
      <c r="S184" s="10" t="n">
        <v>281523640</v>
      </c>
      <c r="T184" s="8" t="s">
        <v>365</v>
      </c>
      <c r="U184" s="11" t="n">
        <v>1</v>
      </c>
      <c r="V184" s="10" t="s">
        <v>3</v>
      </c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="3" customFormat="true" ht="12.75" hidden="false" customHeight="fals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Q185" s="8" t="n">
        <v>184</v>
      </c>
      <c r="R185" s="9" t="s">
        <v>366</v>
      </c>
      <c r="S185" s="10" t="n">
        <v>181522014</v>
      </c>
      <c r="T185" s="8" t="s">
        <v>365</v>
      </c>
      <c r="U185" s="11" t="n">
        <v>1</v>
      </c>
      <c r="V185" s="10" t="s">
        <v>30</v>
      </c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="3" customFormat="true" ht="12.75" hidden="false" customHeight="fals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Q186" s="8" t="n">
        <v>185</v>
      </c>
      <c r="R186" s="9" t="s">
        <v>367</v>
      </c>
      <c r="S186" s="10" t="n">
        <v>182770817</v>
      </c>
      <c r="T186" s="8" t="s">
        <v>368</v>
      </c>
      <c r="U186" s="11" t="n">
        <v>1</v>
      </c>
      <c r="V186" s="10" t="s">
        <v>7</v>
      </c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="3" customFormat="true" ht="12.75" hidden="false" customHeight="fals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Q187" s="8" t="n">
        <v>186</v>
      </c>
      <c r="R187" s="9" t="s">
        <v>369</v>
      </c>
      <c r="S187" s="10" t="n">
        <v>182701785</v>
      </c>
      <c r="T187" s="8" t="s">
        <v>368</v>
      </c>
      <c r="U187" s="11" t="n">
        <v>1</v>
      </c>
      <c r="V187" s="10" t="s">
        <v>71</v>
      </c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="3" customFormat="true" ht="12.75" hidden="false" customHeight="fals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Q188" s="8" t="n">
        <v>187</v>
      </c>
      <c r="R188" s="9" t="s">
        <v>370</v>
      </c>
      <c r="S188" s="10" t="n">
        <v>182714850</v>
      </c>
      <c r="T188" s="8" t="s">
        <v>368</v>
      </c>
      <c r="U188" s="11" t="n">
        <v>0.9998</v>
      </c>
      <c r="V188" s="10" t="s">
        <v>12</v>
      </c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="3" customFormat="true" ht="12.75" hidden="false" customHeight="fals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Q189" s="8" t="n">
        <v>188</v>
      </c>
      <c r="R189" s="9" t="s">
        <v>371</v>
      </c>
      <c r="S189" s="10" t="n">
        <v>182743364</v>
      </c>
      <c r="T189" s="8" t="s">
        <v>368</v>
      </c>
      <c r="U189" s="11" t="n">
        <v>1</v>
      </c>
      <c r="V189" s="10" t="s">
        <v>3</v>
      </c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="3" customFormat="true" ht="12.75" hidden="false" customHeight="fals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Q190" s="8" t="n">
        <v>189</v>
      </c>
      <c r="R190" s="9" t="s">
        <v>372</v>
      </c>
      <c r="S190" s="10" t="n">
        <v>183843314</v>
      </c>
      <c r="T190" s="8" t="s">
        <v>373</v>
      </c>
      <c r="U190" s="11" t="n">
        <v>0.99565</v>
      </c>
      <c r="V190" s="10" t="s">
        <v>12</v>
      </c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="3" customFormat="true" ht="12.75" hidden="false" customHeight="fals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Q191" s="8" t="n">
        <v>190</v>
      </c>
      <c r="R191" s="9" t="s">
        <v>374</v>
      </c>
      <c r="S191" s="10" t="n">
        <v>183633981</v>
      </c>
      <c r="T191" s="8" t="s">
        <v>373</v>
      </c>
      <c r="U191" s="11" t="n">
        <v>1</v>
      </c>
      <c r="V191" s="10" t="s">
        <v>3</v>
      </c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="3" customFormat="true" ht="12.75" hidden="false" customHeight="fals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Q192" s="8" t="n">
        <v>191</v>
      </c>
      <c r="R192" s="9" t="s">
        <v>375</v>
      </c>
      <c r="S192" s="10" t="n">
        <v>183605327</v>
      </c>
      <c r="T192" s="8" t="s">
        <v>373</v>
      </c>
      <c r="U192" s="11" t="n">
        <v>1</v>
      </c>
      <c r="V192" s="10" t="s">
        <v>71</v>
      </c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="3" customFormat="true" ht="12.75" hidden="false" customHeight="fals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Q193" s="8" t="n">
        <v>192</v>
      </c>
      <c r="R193" s="9" t="s">
        <v>376</v>
      </c>
      <c r="S193" s="10" t="n">
        <v>183606952</v>
      </c>
      <c r="T193" s="8" t="s">
        <v>373</v>
      </c>
      <c r="U193" s="11" t="n">
        <v>1</v>
      </c>
      <c r="V193" s="12" t="s">
        <v>5</v>
      </c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="3" customFormat="true" ht="12.75" hidden="false" customHeight="fals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Q194" s="8" t="n">
        <v>193</v>
      </c>
      <c r="R194" s="9" t="s">
        <v>377</v>
      </c>
      <c r="S194" s="10" t="n">
        <v>283667080</v>
      </c>
      <c r="T194" s="8" t="s">
        <v>373</v>
      </c>
      <c r="U194" s="11" t="n">
        <v>1</v>
      </c>
      <c r="V194" s="10" t="s">
        <v>7</v>
      </c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="3" customFormat="true" ht="12.75" hidden="false" customHeight="fals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Q195" s="17" t="n">
        <v>194</v>
      </c>
      <c r="R195" s="17" t="s">
        <v>378</v>
      </c>
      <c r="S195" s="19" t="n">
        <v>300083878</v>
      </c>
      <c r="T195" s="8" t="s">
        <v>373</v>
      </c>
      <c r="U195" s="11" t="n">
        <v>0.26947</v>
      </c>
      <c r="V195" s="12" t="s">
        <v>17</v>
      </c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="3" customFormat="true" ht="12.75" hidden="false" customHeight="fals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Q196" s="174" t="n">
        <v>195</v>
      </c>
      <c r="R196" s="9" t="s">
        <v>379</v>
      </c>
      <c r="S196" s="10" t="n">
        <v>184552774</v>
      </c>
      <c r="T196" s="8" t="s">
        <v>380</v>
      </c>
      <c r="U196" s="11" t="n">
        <v>1</v>
      </c>
      <c r="V196" s="10" t="s">
        <v>46</v>
      </c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="3" customFormat="true" ht="12.75" hidden="false" customHeight="fals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Q197" s="8" t="n">
        <v>196</v>
      </c>
      <c r="R197" s="9" t="s">
        <v>381</v>
      </c>
      <c r="S197" s="10" t="n">
        <v>184827583</v>
      </c>
      <c r="T197" s="8" t="s">
        <v>380</v>
      </c>
      <c r="U197" s="11" t="n">
        <v>0.995554</v>
      </c>
      <c r="V197" s="10" t="s">
        <v>12</v>
      </c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="3" customFormat="true" ht="12.75" hidden="false" customHeight="fals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Q198" s="174" t="n">
        <v>197</v>
      </c>
      <c r="R198" s="9" t="s">
        <v>382</v>
      </c>
      <c r="S198" s="10" t="n">
        <v>184626819</v>
      </c>
      <c r="T198" s="8" t="s">
        <v>380</v>
      </c>
      <c r="U198" s="11" t="n">
        <v>1</v>
      </c>
      <c r="V198" s="10" t="s">
        <v>3</v>
      </c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="3" customFormat="true" ht="12.75" hidden="false" customHeight="fals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Q199" s="8" t="n">
        <v>198</v>
      </c>
      <c r="R199" s="9" t="s">
        <v>383</v>
      </c>
      <c r="S199" s="10" t="n">
        <v>184536236</v>
      </c>
      <c r="T199" s="8" t="s">
        <v>380</v>
      </c>
      <c r="U199" s="11" t="n">
        <v>1</v>
      </c>
      <c r="V199" s="10" t="s">
        <v>7</v>
      </c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="3" customFormat="true" ht="12.75" hidden="false" customHeight="fals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Q200" s="174" t="n">
        <v>199</v>
      </c>
      <c r="R200" s="9" t="s">
        <v>384</v>
      </c>
      <c r="S200" s="10" t="n">
        <v>185304657</v>
      </c>
      <c r="T200" s="8" t="s">
        <v>385</v>
      </c>
      <c r="U200" s="11" t="n">
        <v>0.9936</v>
      </c>
      <c r="V200" s="10" t="s">
        <v>3</v>
      </c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="3" customFormat="true" ht="12.75" hidden="false" customHeight="fals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Q201" s="8" t="n">
        <v>200</v>
      </c>
      <c r="R201" s="9" t="s">
        <v>386</v>
      </c>
      <c r="S201" s="10" t="n">
        <v>185492166</v>
      </c>
      <c r="T201" s="8" t="s">
        <v>385</v>
      </c>
      <c r="U201" s="11" t="n">
        <v>0.9985</v>
      </c>
      <c r="V201" s="10" t="s">
        <v>12</v>
      </c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="3" customFormat="true" ht="12.75" hidden="false" customHeight="fals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Q202" s="174" t="n">
        <v>201</v>
      </c>
      <c r="R202" s="9" t="s">
        <v>387</v>
      </c>
      <c r="S202" s="10" t="n">
        <v>185105324</v>
      </c>
      <c r="T202" s="8" t="s">
        <v>385</v>
      </c>
      <c r="U202" s="11" t="n">
        <v>1</v>
      </c>
      <c r="V202" s="12" t="s">
        <v>5</v>
      </c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="3" customFormat="true" ht="12.75" hidden="false" customHeight="fals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Q203" s="8" t="n">
        <v>202</v>
      </c>
      <c r="R203" s="9" t="s">
        <v>388</v>
      </c>
      <c r="S203" s="10" t="n">
        <v>185179431</v>
      </c>
      <c r="T203" s="8" t="s">
        <v>385</v>
      </c>
      <c r="U203" s="11" t="n">
        <v>1</v>
      </c>
      <c r="V203" s="10" t="s">
        <v>71</v>
      </c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="3" customFormat="true" ht="12.75" hidden="false" customHeight="fals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Q204" s="174" t="n">
        <v>203</v>
      </c>
      <c r="R204" s="9" t="s">
        <v>389</v>
      </c>
      <c r="S204" s="10" t="n">
        <v>185108391</v>
      </c>
      <c r="T204" s="8" t="s">
        <v>385</v>
      </c>
      <c r="U204" s="11" t="n">
        <v>1</v>
      </c>
      <c r="V204" s="175" t="s">
        <v>46</v>
      </c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="3" customFormat="true" ht="12.75" hidden="false" customHeight="fals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Q205" s="8" t="n">
        <v>204</v>
      </c>
      <c r="R205" s="9" t="s">
        <v>390</v>
      </c>
      <c r="S205" s="10" t="n">
        <v>124135580</v>
      </c>
      <c r="T205" s="8" t="s">
        <v>391</v>
      </c>
      <c r="U205" s="54" t="n">
        <v>0.9977</v>
      </c>
      <c r="V205" s="175" t="s">
        <v>12</v>
      </c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="3" customFormat="true" ht="12.75" hidden="false" customHeight="fals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Q206" s="17" t="n">
        <v>205</v>
      </c>
      <c r="R206" s="17" t="s">
        <v>392</v>
      </c>
      <c r="S206" s="19" t="n">
        <v>120545849</v>
      </c>
      <c r="T206" s="8" t="s">
        <v>391</v>
      </c>
      <c r="U206" s="57" t="n">
        <v>0.8704</v>
      </c>
      <c r="V206" s="176" t="s">
        <v>3</v>
      </c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="3" customFormat="true" ht="12.75" hidden="false" customHeight="fals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Q207" s="8" t="n">
        <v>206</v>
      </c>
      <c r="R207" s="9" t="s">
        <v>393</v>
      </c>
      <c r="S207" s="10" t="n">
        <v>302683277</v>
      </c>
      <c r="T207" s="8" t="s">
        <v>391</v>
      </c>
      <c r="U207" s="54" t="n">
        <v>1</v>
      </c>
      <c r="V207" s="10" t="s">
        <v>7</v>
      </c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="3" customFormat="true" ht="12.75" hidden="false" customHeight="fals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Q208" s="8" t="n">
        <v>207</v>
      </c>
      <c r="R208" s="9" t="s">
        <v>394</v>
      </c>
      <c r="S208" s="10" t="n">
        <v>120153047</v>
      </c>
      <c r="T208" s="8" t="s">
        <v>391</v>
      </c>
      <c r="U208" s="54" t="n">
        <v>1</v>
      </c>
      <c r="V208" s="12" t="s">
        <v>5</v>
      </c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="3" customFormat="true" ht="12.75" hidden="false" customHeight="fals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Q209" s="8" t="n">
        <v>208</v>
      </c>
      <c r="R209" s="9" t="s">
        <v>395</v>
      </c>
      <c r="S209" s="10" t="n">
        <v>120750163</v>
      </c>
      <c r="T209" s="8" t="s">
        <v>391</v>
      </c>
      <c r="U209" s="54" t="n">
        <v>1</v>
      </c>
      <c r="V209" s="10" t="s">
        <v>46</v>
      </c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="3" customFormat="true" ht="12.75" hidden="false" customHeight="fals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Q210" s="8" t="n">
        <v>209</v>
      </c>
      <c r="R210" s="9" t="s">
        <v>396</v>
      </c>
      <c r="S210" s="10" t="n">
        <v>124644360</v>
      </c>
      <c r="T210" s="8" t="s">
        <v>391</v>
      </c>
      <c r="U210" s="57" t="s">
        <v>22</v>
      </c>
      <c r="V210" s="10" t="s">
        <v>7</v>
      </c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="3" customFormat="true" ht="12.75" hidden="false" customHeight="fals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Q211" s="8" t="n">
        <v>210</v>
      </c>
      <c r="R211" s="9" t="s">
        <v>397</v>
      </c>
      <c r="S211" s="10" t="n">
        <v>124568293</v>
      </c>
      <c r="T211" s="8" t="s">
        <v>391</v>
      </c>
      <c r="U211" s="57" t="s">
        <v>22</v>
      </c>
      <c r="V211" s="10" t="s">
        <v>71</v>
      </c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customFormat="false" ht="12.75" hidden="false" customHeight="false" outlineLevel="0" collapsed="false">
      <c r="Q212" s="177" t="n">
        <v>211</v>
      </c>
      <c r="R212" s="178" t="s">
        <v>398</v>
      </c>
      <c r="S212" s="179" t="n">
        <v>120125820</v>
      </c>
      <c r="T212" s="177" t="s">
        <v>391</v>
      </c>
      <c r="U212" s="180" t="n">
        <v>1</v>
      </c>
      <c r="V212" s="181" t="s">
        <v>5</v>
      </c>
      <c r="AY212" s="1"/>
    </row>
    <row r="213" customFormat="false" ht="12.75" hidden="false" customHeight="false" outlineLevel="0" collapsed="false">
      <c r="Q213" s="182" t="n">
        <v>212</v>
      </c>
      <c r="R213" s="182" t="s">
        <v>399</v>
      </c>
      <c r="S213" s="183" t="n">
        <v>181705485</v>
      </c>
      <c r="T213" s="177" t="s">
        <v>391</v>
      </c>
      <c r="U213" s="180" t="n">
        <v>0.750215</v>
      </c>
      <c r="V213" s="183" t="s">
        <v>17</v>
      </c>
      <c r="AY213" s="1"/>
    </row>
    <row r="214" customFormat="false" ht="12.75" hidden="false" customHeight="false" outlineLevel="0" collapsed="false">
      <c r="Q214" s="177" t="n">
        <v>213</v>
      </c>
      <c r="R214" s="178" t="s">
        <v>400</v>
      </c>
      <c r="S214" s="179" t="n">
        <v>123615345</v>
      </c>
      <c r="T214" s="177" t="s">
        <v>391</v>
      </c>
      <c r="U214" s="184" t="n">
        <v>1</v>
      </c>
      <c r="V214" s="179" t="s">
        <v>46</v>
      </c>
      <c r="AY214" s="1"/>
    </row>
    <row r="215" customFormat="false" ht="12.75" hidden="false" customHeight="false" outlineLevel="0" collapsed="false">
      <c r="Q215" s="177" t="n">
        <v>214</v>
      </c>
      <c r="R215" s="178" t="s">
        <v>401</v>
      </c>
      <c r="S215" s="179" t="n">
        <v>304195262</v>
      </c>
      <c r="T215" s="177" t="s">
        <v>391</v>
      </c>
      <c r="U215" s="184" t="s">
        <v>22</v>
      </c>
      <c r="V215" s="181" t="s">
        <v>5</v>
      </c>
      <c r="AY215" s="1"/>
    </row>
    <row r="216" customFormat="false" ht="12.75" hidden="false" customHeight="false" outlineLevel="0" collapsed="false">
      <c r="Q216" s="177" t="n">
        <v>215</v>
      </c>
      <c r="R216" s="178" t="s">
        <v>402</v>
      </c>
      <c r="S216" s="179" t="n">
        <v>186442084</v>
      </c>
      <c r="T216" s="177" t="s">
        <v>403</v>
      </c>
      <c r="U216" s="185" t="n">
        <v>1</v>
      </c>
      <c r="V216" s="183" t="s">
        <v>30</v>
      </c>
    </row>
    <row r="217" customFormat="false" ht="12.75" hidden="false" customHeight="false" outlineLevel="0" collapsed="false">
      <c r="Q217" s="177" t="n">
        <v>216</v>
      </c>
      <c r="R217" s="178" t="s">
        <v>404</v>
      </c>
      <c r="S217" s="179" t="n">
        <v>186063262</v>
      </c>
      <c r="T217" s="177" t="s">
        <v>403</v>
      </c>
      <c r="U217" s="185" t="n">
        <v>1</v>
      </c>
      <c r="V217" s="183" t="s">
        <v>30</v>
      </c>
    </row>
    <row r="218" customFormat="false" ht="12.75" hidden="false" customHeight="false" outlineLevel="0" collapsed="false">
      <c r="Q218" s="177" t="n">
        <v>217</v>
      </c>
      <c r="R218" s="178" t="s">
        <v>405</v>
      </c>
      <c r="S218" s="179" t="n">
        <v>302409486</v>
      </c>
      <c r="T218" s="177" t="s">
        <v>403</v>
      </c>
      <c r="U218" s="186" t="s">
        <v>22</v>
      </c>
      <c r="V218" s="183" t="s">
        <v>7</v>
      </c>
    </row>
    <row r="219" customFormat="false" ht="12.75" hidden="false" customHeight="false" outlineLevel="0" collapsed="false">
      <c r="Q219" s="177" t="n">
        <v>218</v>
      </c>
      <c r="R219" s="178" t="s">
        <v>406</v>
      </c>
      <c r="S219" s="179" t="n">
        <v>155498117</v>
      </c>
      <c r="T219" s="177" t="s">
        <v>407</v>
      </c>
      <c r="U219" s="185" t="n">
        <v>1</v>
      </c>
      <c r="V219" s="183" t="s">
        <v>71</v>
      </c>
    </row>
    <row r="220" customFormat="false" ht="12.75" hidden="false" customHeight="false" outlineLevel="0" collapsed="false">
      <c r="Q220" s="177" t="n">
        <v>219</v>
      </c>
      <c r="R220" s="178" t="s">
        <v>408</v>
      </c>
      <c r="S220" s="179" t="n">
        <v>110087517</v>
      </c>
      <c r="T220" s="177" t="s">
        <v>407</v>
      </c>
      <c r="U220" s="185" t="n">
        <v>1</v>
      </c>
      <c r="V220" s="183" t="s">
        <v>12</v>
      </c>
    </row>
    <row r="221" customFormat="false" ht="12.75" hidden="false" customHeight="false" outlineLevel="0" collapsed="false">
      <c r="Q221" s="177" t="n">
        <v>220</v>
      </c>
      <c r="R221" s="178" t="s">
        <v>409</v>
      </c>
      <c r="S221" s="179" t="n">
        <v>187801768</v>
      </c>
      <c r="T221" s="177" t="s">
        <v>410</v>
      </c>
      <c r="U221" s="185" t="n">
        <v>1</v>
      </c>
      <c r="V221" s="183" t="s">
        <v>71</v>
      </c>
    </row>
    <row r="222" customFormat="false" ht="12.75" hidden="false" customHeight="false" outlineLevel="0" collapsed="false">
      <c r="R222" s="178"/>
      <c r="S222" s="179"/>
      <c r="T222" s="178"/>
      <c r="U222" s="179"/>
      <c r="V222" s="177"/>
    </row>
    <row r="223" customFormat="false" ht="12.75" hidden="false" customHeight="false" outlineLevel="0" collapsed="false">
      <c r="R223" s="178"/>
      <c r="S223" s="179"/>
      <c r="T223" s="178"/>
      <c r="U223" s="179"/>
      <c r="V223" s="177"/>
    </row>
    <row r="224" customFormat="false" ht="12.75" hidden="false" customHeight="false" outlineLevel="0" collapsed="false">
      <c r="R224" s="178"/>
      <c r="S224" s="179"/>
      <c r="T224" s="178"/>
      <c r="U224" s="179"/>
      <c r="V224" s="177"/>
    </row>
    <row r="225" customFormat="false" ht="12.75" hidden="false" customHeight="false" outlineLevel="0" collapsed="false">
      <c r="R225" s="178"/>
      <c r="S225" s="179"/>
      <c r="T225" s="178"/>
      <c r="U225" s="179"/>
      <c r="V225" s="177"/>
    </row>
    <row r="226" customFormat="false" ht="12.75" hidden="false" customHeight="false" outlineLevel="0" collapsed="false">
      <c r="R226" s="178"/>
      <c r="S226" s="179"/>
      <c r="T226" s="178"/>
      <c r="U226" s="179"/>
      <c r="V226" s="177"/>
    </row>
    <row r="227" customFormat="false" ht="12.75" hidden="false" customHeight="false" outlineLevel="0" collapsed="false">
      <c r="R227" s="178"/>
      <c r="S227" s="179"/>
      <c r="T227" s="178"/>
      <c r="U227" s="179"/>
      <c r="V227" s="177"/>
    </row>
    <row r="228" customFormat="false" ht="12.75" hidden="false" customHeight="false" outlineLevel="0" collapsed="false">
      <c r="R228" s="178"/>
      <c r="S228" s="179"/>
      <c r="T228" s="178"/>
      <c r="U228" s="179"/>
      <c r="V228" s="177"/>
    </row>
    <row r="229" customFormat="false" ht="12.75" hidden="false" customHeight="false" outlineLevel="0" collapsed="false">
      <c r="R229" s="178"/>
      <c r="S229" s="179"/>
      <c r="T229" s="178"/>
      <c r="U229" s="179"/>
      <c r="V229" s="177"/>
    </row>
    <row r="230" customFormat="false" ht="12.75" hidden="false" customHeight="false" outlineLevel="0" collapsed="false">
      <c r="R230" s="178"/>
      <c r="S230" s="179"/>
      <c r="T230" s="178"/>
      <c r="U230" s="179"/>
      <c r="V230" s="177"/>
    </row>
    <row r="231" customFormat="false" ht="14.25" hidden="false" customHeight="false" outlineLevel="0" collapsed="false">
      <c r="R231" s="187"/>
      <c r="S231" s="187"/>
      <c r="T231" s="187"/>
      <c r="U231" s="187"/>
    </row>
    <row r="232" customFormat="false" ht="14.25" hidden="false" customHeight="false" outlineLevel="0" collapsed="false">
      <c r="R232" s="187"/>
      <c r="S232" s="187"/>
      <c r="T232" s="187"/>
      <c r="U232" s="187"/>
    </row>
    <row r="234" customFormat="false" ht="14.25" hidden="false" customHeight="false" outlineLevel="0" collapsed="false">
      <c r="R234" s="187"/>
      <c r="S234" s="188"/>
      <c r="T234" s="187"/>
      <c r="U234" s="187"/>
    </row>
    <row r="235" customFormat="false" ht="14.25" hidden="false" customHeight="false" outlineLevel="0" collapsed="false">
      <c r="R235" s="187"/>
      <c r="S235" s="188"/>
      <c r="T235" s="187"/>
      <c r="U235" s="187"/>
    </row>
  </sheetData>
  <sheetProtection algorithmName="SHA-512" hashValue="wmK4XuHwyH7s3dwHY0m7x3R0fkLgfQPOctXgNHwS6vNFIAlOTnpxikgH7N8XXIKLKkX8sj1Chyyr3Hep/Y7p7w==" saltValue="J2rljBA3b2DRvFi/ki4D7w==" spinCount="100000" sheet="true" selectLockedCells="true"/>
  <autoFilter ref="R1:V1">
    <sortState ref="R2:V1">
      <sortCondition ref="A2:A1" customList=""/>
    </sortState>
  </autoFilter>
  <mergeCells count="30">
    <mergeCell ref="D2:E4"/>
    <mergeCell ref="B6:E6"/>
    <mergeCell ref="C8:E8"/>
    <mergeCell ref="C9:E9"/>
    <mergeCell ref="C10:E10"/>
    <mergeCell ref="C11:E11"/>
    <mergeCell ref="C12:E12"/>
    <mergeCell ref="C14:E14"/>
    <mergeCell ref="C15:D15"/>
    <mergeCell ref="C16:D16"/>
    <mergeCell ref="C17:D17"/>
    <mergeCell ref="C18:D18"/>
    <mergeCell ref="C19:D19"/>
    <mergeCell ref="C20:D20"/>
    <mergeCell ref="C21:D21"/>
    <mergeCell ref="C23:E23"/>
    <mergeCell ref="C24:E24"/>
    <mergeCell ref="C26:E26"/>
    <mergeCell ref="C27:E27"/>
    <mergeCell ref="C29:E29"/>
    <mergeCell ref="C30:E30"/>
    <mergeCell ref="C31:E31"/>
    <mergeCell ref="C32:E32"/>
    <mergeCell ref="C50:E50"/>
    <mergeCell ref="C108:E108"/>
    <mergeCell ref="C121:E121"/>
    <mergeCell ref="C126:E126"/>
    <mergeCell ref="C127:E127"/>
    <mergeCell ref="C128:E128"/>
    <mergeCell ref="C129:E129"/>
  </mergeCells>
  <conditionalFormatting sqref="C104 E104">
    <cfRule type="cellIs" priority="2" operator="notEqual" aboveAverage="0" equalAverage="0" bottom="0" percent="0" rank="0" text="" dxfId="1">
      <formula>"Balansas"</formula>
    </cfRule>
  </conditionalFormatting>
  <dataValidations count="22">
    <dataValidation allowBlank="true" errorStyle="stop" operator="between" prompt="Jei balansas susibalansuoja, matysite žodį „Balansas“; jei nesibalansuoja - matysite disbalanso dydį (skirtumą)" showDropDown="false" showErrorMessage="true" showInputMessage="true" sqref="B104:E104" type="none">
      <formula1>0</formula1>
      <formula2>0</formula2>
    </dataValidation>
    <dataValidation allowBlank="true" errorStyle="stop" operator="between" prompt="Nurodykite identifikacinį numerį (juridinio asmens kodą)" showDropDown="false" showErrorMessage="true" showInputMessage="false" sqref="C10:E10" type="whole">
      <formula1>0</formula1>
      <formula2>9.99999999999999E+018</formula2>
    </dataValidation>
    <dataValidation allowBlank="true" errorStyle="stop" operator="between" showDropDown="false" showErrorMessage="true" showInputMessage="false" sqref="B31:B32" type="none">
      <formula1>0</formula1>
      <formula2>0</formula2>
    </dataValidation>
    <dataValidation allowBlank="true" errorStyle="stop" operator="between" prompt="Data, kai atsakingas asmuo patvirtina duomenų tikrumą.&#10;&#10;Data pateikiama formatu:&#10;2019-12-31" showDropDown="false" showErrorMessage="true" showInputMessage="true" sqref="B126:E126" type="none">
      <formula1>0</formula1>
      <formula2>0</formula2>
    </dataValidation>
    <dataValidation allowBlank="true" errorStyle="stop" operator="between" prompt="Bendras darbuotojų (darbo sutarčių) skaičius; įskaičiuojami visi darbuotojai, įskaitant ir vadovus." showDropDown="false" showErrorMessage="true" showInputMessage="true" sqref="B116:E116" type="none">
      <formula1>0</formula1>
      <formula2>0</formula2>
    </dataValidation>
    <dataValidation allowBlank="true" errorStyle="stop" operator="between" prompt="Pildoma, jei įmonės balanse šie įsipareigojimai pateikiami atskirai nuo ilgalaikių ir trumpalaikių įsipareigojimų." showDropDown="false" showErrorMessage="true" showInputMessage="true" sqref="B100:E100" type="none">
      <formula1>0</formula1>
      <formula2>0</formula2>
    </dataValidation>
    <dataValidation allowBlank="true" errorStyle="stop" operator="between" prompt="Pildoma, jei įmonės balanse šis turtas pateikiamas atskirai nuo ilgalaikio ir trumpalaikio turto." showDropDown="false" showErrorMessage="true" showInputMessage="true" sqref="B70:E70" type="none">
      <formula1>0</formula1>
      <formula2>0</formula2>
    </dataValidation>
    <dataValidation allowBlank="true" errorStyle="stop" operator="between" prompt="Nurodykite, kokią išleistų akcijų dalį atitinkamas akcininkas valdė nurodytą dieną (pvz.: jeigu vienas akcininkas valdo 12,34 proc., į laukelį įrašykite „12,34“).&#10;Akcijų dalį nurodykite šimtųjų tikslumu." showDropDown="false" showErrorMessage="true" showInputMessage="true" sqref="E16:E20" type="none">
      <formula1>0</formula1>
      <formula2>0</formula2>
    </dataValidation>
    <dataValidation allowBlank="true" errorStyle="stop" operator="between" prompt="Prašome pasirinkti atsakymą" showDropDown="false" showErrorMessage="true" showInputMessage="true" sqref="C26:E26" type="list">
      <formula1>"Taip,Ne"</formula1>
      <formula2>0</formula2>
    </dataValidation>
    <dataValidation allowBlank="true" errorStyle="stop" operator="between" prompt="Pildoma tik akcinių bendrovių / uždarųjų akcinių bendrovių." showDropDown="false" showErrorMessage="true" showInputMessage="true" sqref="B75:E75" type="none">
      <formula1>0</formula1>
      <formula2>0</formula2>
    </dataValidation>
    <dataValidation allowBlank="true" errorStyle="stop" operator="between" prompt="Pildoma savivaldybės įmonių, turinčių atitinkamo turto." showDropDown="false" showErrorMessage="true" showInputMessage="true" sqref="B76:E76" type="none">
      <formula1>0</formula1>
      <formula2>0</formula2>
    </dataValidation>
    <dataValidation allowBlank="true" errorStyle="stop" operator="between" prompt="Į šią sumą turi būti įtraukta ilgalaikės skolos kredito įstaigoms, skoliniai įsipareigojimai ir nuomos įsipareigojimai." showDropDown="false" showErrorMessage="true" showInputMessage="true" sqref="B91:E91" type="none">
      <formula1>0</formula1>
      <formula2>0</formula2>
    </dataValidation>
    <dataValidation allowBlank="true" errorStyle="stop" operator="between" prompt="Į šią sumą turi būti įtraukta skolų kredito įstaigoms, skolinių įsipareigojimų ir nuomos įsipareigojimų einamųjų metų dalis." showDropDown="false" showErrorMessage="true" showInputMessage="true" sqref="B94:E94" type="none">
      <formula1>0</formula1>
      <formula2>0</formula2>
    </dataValidation>
    <dataValidation allowBlank="true" errorStyle="stop" operator="between" prompt="Nurodykite visų kontroliuojamų įmonių pavadinimus." showDropDown="false" showErrorMessage="true" showInputMessage="true" sqref="C27:E27" type="none">
      <formula1>0</formula1>
      <formula2>0</formula2>
    </dataValidation>
    <dataValidation allowBlank="true" errorStyle="stop" operator="between" prompt="Jei įmonės teisinė forma yra AB arba UAB, nurodykite penkis didžiausius bendrovės akcininkus; jei įmonės teisinė forma yra SĮ, šios dalies pildyti nereikia." showDropDown="false" showErrorMessage="true" showInputMessage="true" sqref="B15" type="none">
      <formula1>0</formula1>
      <formula2>0</formula2>
    </dataValidation>
    <dataValidation allowBlank="true" errorStyle="stop" operator="between" prompt="Jeigu bendrovės akcijas valdo daugiau nei viena savivaldybė, nurodykite akcijų dalį, kurią valdo daugiausiai akcijų valdanti savivaldybė.&#10;&#10;Jeigu įmonės teisinė forma savivaldybės įmonė (SĮ), nurodykite - 100,0%." showDropDown="false" showErrorMessage="true" showInputMessage="true" sqref="C23:E23" type="none">
      <formula1>0</formula1>
      <formula2>0</formula2>
    </dataValidation>
    <dataValidation allowBlank="true" errorStyle="stop" operator="between" prompt="Jeigu bendrovės akcijas valdo daugiau nei viena savivaldybė, nurodykite tą savivaldybę, kuriai priklauso didžiausia dalis akcijų." showDropDown="false" showErrorMessage="true" showInputMessage="true" sqref="C24:E24" type="none">
      <formula1>0</formula1>
      <formula2>0</formula2>
    </dataValidation>
    <dataValidation allowBlank="true" errorStyle="stop" operator="between" prompt="Įrašykite akcininko pavadinimą arba bendrai fizinių asmenų valdomą dalį." showDropDown="false" showErrorMessage="true" showInputMessage="true" sqref="C16:D20" type="none">
      <formula1>0</formula1>
      <formula2>0</formula2>
    </dataValidation>
    <dataValidation allowBlank="true" errorStyle="stop" operator="between" prompt="Nurodomi už ataskaitinio laikotarpio rezultatus paskirti dividendai (pelno įmokos), o ne faktiškai ataskaitiniu laikotarpiu išmokėti dividendai (pelno įmokos) už ankstesnio laikotarpio rezultatus&#10;" showDropDown="false" showErrorMessage="true" showInputMessage="true" sqref="B113:E113" type="none">
      <formula1>0</formula1>
      <formula2>0</formula2>
    </dataValidation>
    <dataValidation allowBlank="true" errorStyle="stop" operator="between" prompt="Ataskaitiniu laikotarpiu atliktos ar apskaitytos investicijos į ilgalaikį turtą, t. y. įsigytas turtas, atitinkamu einamuoju periodu ilgalaikiam investiciniam projektui skirta suma" showDropDown="false" showErrorMessage="true" showInputMessage="true" sqref="B111:E111" type="none">
      <formula1>0</formula1>
      <formula2>0</formula2>
    </dataValidation>
    <dataValidation allowBlank="true" errorStyle="stop" operator="between" prompt="Šie duomenys reikalingi tuo atveju, jeigu apibendrintą ataskaitą rengiantys asmenys norėtų pasitikslinti / sužinoti daugiau informacijos apie įmonės veiklos rezultatus." showDropDown="false" showErrorMessage="true" showInputMessage="true" sqref="B128:E128" type="none">
      <formula1>0</formula1>
      <formula2>0</formula2>
    </dataValidation>
    <dataValidation allowBlank="true" errorStyle="stop" operator="between" prompt="Nurodykite pilną įmonės pavadinimą, pvz. Akcinė bendrovė „Pavyzdys“ ar Valstybės įmonė „Pavyzdys“" showDropDown="false" showErrorMessage="true" showInputMessage="false" sqref="C8:E8" type="list">
      <formula1>$R$2:$R$232</formula1>
      <formula2>0</formula2>
    </dataValidation>
  </dataValidations>
  <printOptions headings="false" gridLines="false" gridLinesSet="true" horizontalCentered="false" verticalCentered="false"/>
  <pageMargins left="0.409722222222222" right="0.7" top="0.4" bottom="0.359722222222222" header="0.511811023622047" footer="0.3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&amp;CPuslapių &amp;P iš &amp;N</oddFooter>
  </headerFooter>
  <rowBreaks count="1" manualBreakCount="1">
    <brk id="72" man="true" max="16383" min="0"/>
  </rowBreaks>
  <colBreaks count="1" manualBreakCount="1">
    <brk id="5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49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80" workbookViewId="0">
      <selection pane="topLeft" activeCell="C54" activeCellId="0" sqref="C54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1.73"/>
    <col collapsed="false" customWidth="true" hidden="false" outlineLevel="0" max="2" min="2" style="1" width="63.45"/>
    <col collapsed="false" customWidth="true" hidden="false" outlineLevel="0" max="5" min="3" style="1" width="24.27"/>
    <col collapsed="false" customWidth="true" hidden="false" outlineLevel="0" max="6" min="6" style="1" width="1.73"/>
    <col collapsed="false" customWidth="false" hidden="false" outlineLevel="0" max="7" min="7" style="1" width="9.18"/>
    <col collapsed="false" customWidth="true" hidden="true" outlineLevel="0" max="8" min="8" style="1" width="11.53"/>
    <col collapsed="false" customWidth="false" hidden="false" outlineLevel="0" max="10" min="9" style="1" width="9.18"/>
    <col collapsed="false" customWidth="true" hidden="false" outlineLevel="0" max="11" min="11" style="1" width="20.27"/>
    <col collapsed="false" customWidth="false" hidden="false" outlineLevel="0" max="16384" min="12" style="1" width="9.18"/>
  </cols>
  <sheetData>
    <row r="1" customFormat="false" ht="9" hidden="false" customHeight="true" outlineLevel="0" collapsed="false">
      <c r="A1" s="189"/>
      <c r="B1" s="189"/>
      <c r="C1" s="189"/>
      <c r="D1" s="189"/>
      <c r="E1" s="189"/>
      <c r="F1" s="189"/>
      <c r="G1" s="189"/>
    </row>
    <row r="2" customFormat="false" ht="12" hidden="false" customHeight="true" outlineLevel="0" collapsed="false">
      <c r="A2" s="189"/>
      <c r="B2" s="14"/>
      <c r="C2" s="14"/>
      <c r="D2" s="190"/>
      <c r="E2" s="190"/>
      <c r="F2" s="189"/>
      <c r="G2" s="189"/>
    </row>
    <row r="3" customFormat="false" ht="29.25" hidden="false" customHeight="true" outlineLevel="0" collapsed="false">
      <c r="A3" s="189"/>
      <c r="B3" s="14"/>
      <c r="C3" s="14"/>
      <c r="D3" s="191" t="s">
        <v>411</v>
      </c>
      <c r="E3" s="191"/>
      <c r="F3" s="189"/>
      <c r="G3" s="189"/>
    </row>
    <row r="4" customFormat="false" ht="15" hidden="false" customHeight="true" outlineLevel="0" collapsed="false">
      <c r="A4" s="189"/>
      <c r="B4" s="192"/>
      <c r="C4" s="192"/>
      <c r="D4" s="193" t="s">
        <v>412</v>
      </c>
      <c r="E4" s="192"/>
      <c r="F4" s="189"/>
      <c r="G4" s="189"/>
    </row>
    <row r="5" customFormat="false" ht="15" hidden="false" customHeight="true" outlineLevel="0" collapsed="false">
      <c r="A5" s="189"/>
      <c r="B5" s="192"/>
      <c r="C5" s="192"/>
      <c r="D5" s="193"/>
      <c r="E5" s="192"/>
      <c r="F5" s="189"/>
      <c r="G5" s="189"/>
    </row>
    <row r="6" customFormat="false" ht="15" hidden="false" customHeight="true" outlineLevel="0" collapsed="false">
      <c r="A6" s="189"/>
      <c r="B6" s="194" t="s">
        <v>413</v>
      </c>
      <c r="C6" s="194"/>
      <c r="D6" s="194"/>
      <c r="E6" s="194"/>
      <c r="F6" s="189"/>
      <c r="G6" s="189"/>
    </row>
    <row r="7" customFormat="false" ht="12.75" hidden="false" customHeight="true" outlineLevel="0" collapsed="false">
      <c r="A7" s="189"/>
      <c r="B7" s="192"/>
      <c r="C7" s="192"/>
      <c r="D7" s="193"/>
      <c r="E7" s="192"/>
      <c r="F7" s="189"/>
      <c r="G7" s="189"/>
    </row>
    <row r="8" customFormat="false" ht="10.5" hidden="false" customHeight="true" outlineLevel="0" collapsed="false">
      <c r="A8" s="189"/>
      <c r="B8" s="195"/>
      <c r="C8" s="21"/>
      <c r="D8" s="21"/>
      <c r="E8" s="21"/>
      <c r="F8" s="189"/>
      <c r="G8" s="189"/>
    </row>
    <row r="9" customFormat="false" ht="17.35" hidden="false" customHeight="false" outlineLevel="0" collapsed="false">
      <c r="A9" s="189"/>
      <c r="B9" s="196" t="s">
        <v>14</v>
      </c>
      <c r="C9" s="197" t="str">
        <f aca="false">'Finansiniai duomenys'!C8</f>
        <v>UAB „Prienų vandenys“</v>
      </c>
      <c r="D9" s="197"/>
      <c r="E9" s="197"/>
      <c r="F9" s="189"/>
      <c r="G9" s="189"/>
    </row>
    <row r="10" customFormat="false" ht="12" hidden="false" customHeight="false" outlineLevel="0" collapsed="false">
      <c r="A10" s="189"/>
      <c r="B10" s="198" t="s">
        <v>18</v>
      </c>
      <c r="C10" s="199" t="str">
        <f aca="false">'Finansiniai duomenys'!C9</f>
        <v>Prienų rajono savivaldybė </v>
      </c>
      <c r="D10" s="199"/>
      <c r="E10" s="199"/>
      <c r="F10" s="189"/>
      <c r="G10" s="189"/>
    </row>
    <row r="11" customFormat="false" ht="12" hidden="true" customHeight="true" outlineLevel="0" collapsed="false">
      <c r="A11" s="189"/>
      <c r="B11" s="198"/>
      <c r="C11" s="200" t="s">
        <v>19</v>
      </c>
      <c r="D11" s="200"/>
      <c r="E11" s="200"/>
      <c r="F11" s="189"/>
      <c r="G11" s="189"/>
    </row>
    <row r="12" customFormat="false" ht="12" hidden="true" customHeight="true" outlineLevel="0" collapsed="false">
      <c r="A12" s="189"/>
      <c r="B12" s="198"/>
      <c r="C12" s="200" t="s">
        <v>24</v>
      </c>
      <c r="D12" s="200"/>
      <c r="E12" s="200"/>
      <c r="F12" s="189"/>
      <c r="G12" s="189"/>
    </row>
    <row r="13" customFormat="false" ht="12" hidden="true" customHeight="true" outlineLevel="0" collapsed="false">
      <c r="A13" s="189"/>
      <c r="B13" s="198"/>
      <c r="C13" s="200" t="s">
        <v>414</v>
      </c>
      <c r="D13" s="200"/>
      <c r="E13" s="200"/>
      <c r="F13" s="189"/>
      <c r="G13" s="189"/>
    </row>
    <row r="14" customFormat="false" ht="12" hidden="false" customHeight="false" outlineLevel="0" collapsed="false">
      <c r="A14" s="189"/>
      <c r="B14" s="198" t="s">
        <v>415</v>
      </c>
      <c r="C14" s="199" t="e">
        <f aca="false">'finansiniai duomenys'!#ref!</f>
        <v>#VALUE!</v>
      </c>
      <c r="D14" s="199"/>
      <c r="E14" s="199"/>
      <c r="F14" s="189"/>
      <c r="G14" s="189"/>
    </row>
    <row r="15" customFormat="false" ht="12" hidden="true" customHeight="true" outlineLevel="0" collapsed="false">
      <c r="A15" s="189"/>
      <c r="B15" s="198"/>
      <c r="C15" s="200" t="s">
        <v>416</v>
      </c>
      <c r="D15" s="200"/>
      <c r="E15" s="200"/>
      <c r="F15" s="189"/>
      <c r="G15" s="189"/>
    </row>
    <row r="16" customFormat="false" ht="12" hidden="true" customHeight="true" outlineLevel="0" collapsed="false">
      <c r="A16" s="189"/>
      <c r="B16" s="198"/>
      <c r="C16" s="200" t="s">
        <v>417</v>
      </c>
      <c r="D16" s="200"/>
      <c r="E16" s="200"/>
      <c r="F16" s="189"/>
      <c r="G16" s="189"/>
    </row>
    <row r="17" customFormat="false" ht="12" hidden="true" customHeight="true" outlineLevel="0" collapsed="false">
      <c r="A17" s="189"/>
      <c r="B17" s="198"/>
      <c r="C17" s="200" t="s">
        <v>418</v>
      </c>
      <c r="D17" s="200"/>
      <c r="E17" s="200"/>
      <c r="F17" s="189"/>
      <c r="G17" s="189"/>
    </row>
    <row r="18" customFormat="false" ht="12" hidden="true" customHeight="true" outlineLevel="0" collapsed="false">
      <c r="A18" s="189"/>
      <c r="B18" s="198"/>
      <c r="C18" s="200" t="s">
        <v>419</v>
      </c>
      <c r="D18" s="200"/>
      <c r="E18" s="200"/>
      <c r="F18" s="189"/>
      <c r="G18" s="189"/>
    </row>
    <row r="19" customFormat="false" ht="12" hidden="true" customHeight="true" outlineLevel="0" collapsed="false">
      <c r="A19" s="189"/>
      <c r="B19" s="198"/>
      <c r="C19" s="200" t="s">
        <v>420</v>
      </c>
      <c r="D19" s="200"/>
      <c r="E19" s="200"/>
      <c r="F19" s="189"/>
      <c r="G19" s="189"/>
    </row>
    <row r="20" customFormat="false" ht="12" hidden="true" customHeight="true" outlineLevel="0" collapsed="false">
      <c r="A20" s="189"/>
      <c r="B20" s="198"/>
      <c r="C20" s="200" t="s">
        <v>421</v>
      </c>
      <c r="D20" s="200"/>
      <c r="E20" s="200"/>
      <c r="F20" s="189"/>
      <c r="G20" s="189"/>
    </row>
    <row r="21" customFormat="false" ht="12" hidden="true" customHeight="true" outlineLevel="0" collapsed="false">
      <c r="A21" s="189"/>
      <c r="B21" s="198"/>
      <c r="C21" s="200" t="s">
        <v>422</v>
      </c>
      <c r="D21" s="200"/>
      <c r="E21" s="200"/>
      <c r="F21" s="189"/>
      <c r="G21" s="189"/>
    </row>
    <row r="22" customFormat="false" ht="12" hidden="true" customHeight="true" outlineLevel="0" collapsed="false">
      <c r="A22" s="189"/>
      <c r="B22" s="198"/>
      <c r="C22" s="200" t="s">
        <v>423</v>
      </c>
      <c r="D22" s="200"/>
      <c r="E22" s="200"/>
      <c r="F22" s="189"/>
      <c r="G22" s="189"/>
    </row>
    <row r="23" customFormat="false" ht="12" hidden="true" customHeight="true" outlineLevel="0" collapsed="false">
      <c r="A23" s="189"/>
      <c r="B23" s="198"/>
      <c r="C23" s="200" t="s">
        <v>424</v>
      </c>
      <c r="D23" s="200"/>
      <c r="E23" s="200"/>
      <c r="F23" s="189"/>
      <c r="G23" s="189"/>
    </row>
    <row r="24" customFormat="false" ht="12" hidden="true" customHeight="true" outlineLevel="0" collapsed="false">
      <c r="A24" s="189"/>
      <c r="B24" s="198"/>
      <c r="C24" s="200" t="s">
        <v>425</v>
      </c>
      <c r="D24" s="200"/>
      <c r="E24" s="200"/>
      <c r="F24" s="189"/>
      <c r="G24" s="189"/>
    </row>
    <row r="25" customFormat="false" ht="12" hidden="true" customHeight="true" outlineLevel="0" collapsed="false">
      <c r="A25" s="189"/>
      <c r="B25" s="198"/>
      <c r="C25" s="200" t="s">
        <v>426</v>
      </c>
      <c r="D25" s="200"/>
      <c r="E25" s="200"/>
      <c r="F25" s="189"/>
      <c r="G25" s="189"/>
    </row>
    <row r="26" customFormat="false" ht="12" hidden="true" customHeight="true" outlineLevel="0" collapsed="false">
      <c r="A26" s="189"/>
      <c r="B26" s="198"/>
      <c r="C26" s="200" t="s">
        <v>22</v>
      </c>
      <c r="D26" s="200"/>
      <c r="E26" s="200"/>
      <c r="F26" s="189"/>
      <c r="G26" s="189"/>
    </row>
    <row r="27" customFormat="false" ht="12" hidden="false" customHeight="false" outlineLevel="0" collapsed="false">
      <c r="A27" s="189"/>
      <c r="B27" s="31" t="s">
        <v>23</v>
      </c>
      <c r="C27" s="199" t="n">
        <f aca="false">'Finansiniai duomenys'!C10</f>
        <v>170639781</v>
      </c>
      <c r="D27" s="199"/>
      <c r="E27" s="199"/>
      <c r="F27" s="189"/>
      <c r="G27" s="189"/>
    </row>
    <row r="28" customFormat="false" ht="12" hidden="false" customHeight="false" outlineLevel="0" collapsed="false">
      <c r="A28" s="189"/>
      <c r="B28" s="31" t="s">
        <v>427</v>
      </c>
      <c r="C28" s="199" t="e">
        <f aca="false">'finansiniai duomenys'!#ref!</f>
        <v>#VALUE!</v>
      </c>
      <c r="D28" s="199"/>
      <c r="E28" s="199"/>
      <c r="F28" s="189"/>
      <c r="G28" s="189"/>
    </row>
    <row r="29" customFormat="false" ht="12" hidden="false" customHeight="false" outlineLevel="0" collapsed="false">
      <c r="A29" s="189"/>
      <c r="B29" s="31" t="s">
        <v>428</v>
      </c>
      <c r="C29" s="199" t="e">
        <f aca="false">'finansiniai duomenys'!#ref!</f>
        <v>#VALUE!</v>
      </c>
      <c r="D29" s="199"/>
      <c r="E29" s="199"/>
      <c r="F29" s="189"/>
      <c r="G29" s="189"/>
      <c r="H29" s="3" t="s">
        <v>33</v>
      </c>
      <c r="I29" s="3"/>
    </row>
    <row r="30" customFormat="false" ht="12" hidden="false" customHeight="false" outlineLevel="0" collapsed="false">
      <c r="A30" s="189"/>
      <c r="B30" s="31"/>
      <c r="C30" s="199" t="e">
        <f aca="false">'finansiniai duomenys'!#ref!</f>
        <v>#VALUE!</v>
      </c>
      <c r="D30" s="199"/>
      <c r="E30" s="199"/>
      <c r="F30" s="189"/>
      <c r="G30" s="189"/>
      <c r="H30" s="3" t="s">
        <v>35</v>
      </c>
      <c r="I30" s="3"/>
    </row>
    <row r="31" customFormat="false" ht="12" hidden="false" customHeight="false" outlineLevel="0" collapsed="false">
      <c r="A31" s="189"/>
      <c r="B31" s="31" t="s">
        <v>429</v>
      </c>
      <c r="C31" s="199" t="e">
        <f aca="false">'finansiniai duomenys'!#ref!</f>
        <v>#VALUE!</v>
      </c>
      <c r="D31" s="199"/>
      <c r="E31" s="199"/>
      <c r="F31" s="189"/>
      <c r="G31" s="189"/>
      <c r="H31" s="3" t="s">
        <v>39</v>
      </c>
      <c r="I31" s="3"/>
    </row>
    <row r="32" customFormat="false" ht="12" hidden="false" customHeight="false" outlineLevel="0" collapsed="false">
      <c r="A32" s="189"/>
      <c r="B32" s="31" t="s">
        <v>430</v>
      </c>
      <c r="C32" s="201" t="e">
        <f aca="false">'finansiniai duomenys'!#ref!</f>
        <v>#VALUE!</v>
      </c>
      <c r="D32" s="201"/>
      <c r="E32" s="201"/>
      <c r="F32" s="189"/>
      <c r="G32" s="189"/>
      <c r="H32" s="3" t="s">
        <v>431</v>
      </c>
      <c r="I32" s="3"/>
    </row>
    <row r="33" customFormat="false" ht="19.4" hidden="false" customHeight="false" outlineLevel="0" collapsed="false">
      <c r="A33" s="189"/>
      <c r="B33" s="31"/>
      <c r="C33" s="31"/>
      <c r="D33" s="31"/>
      <c r="E33" s="31"/>
      <c r="F33" s="189"/>
      <c r="G33" s="189"/>
      <c r="H33" s="3" t="s">
        <v>48</v>
      </c>
      <c r="I33" s="3"/>
    </row>
    <row r="34" customFormat="false" ht="12" hidden="false" customHeight="true" outlineLevel="0" collapsed="false">
      <c r="A34" s="189"/>
      <c r="B34" s="31"/>
      <c r="C34" s="202" t="s">
        <v>38</v>
      </c>
      <c r="D34" s="202"/>
      <c r="E34" s="202"/>
      <c r="F34" s="189"/>
      <c r="G34" s="189"/>
      <c r="H34" s="3" t="s">
        <v>7</v>
      </c>
      <c r="I34" s="3"/>
    </row>
    <row r="35" customFormat="false" ht="12" hidden="false" customHeight="false" outlineLevel="0" collapsed="false">
      <c r="A35" s="189"/>
      <c r="B35" s="31" t="s">
        <v>41</v>
      </c>
      <c r="C35" s="34" t="s">
        <v>42</v>
      </c>
      <c r="D35" s="34"/>
      <c r="E35" s="203" t="s">
        <v>43</v>
      </c>
      <c r="F35" s="189"/>
      <c r="G35" s="189"/>
      <c r="H35" s="3" t="s">
        <v>54</v>
      </c>
      <c r="I35" s="3"/>
    </row>
    <row r="36" customFormat="false" ht="12" hidden="false" customHeight="false" outlineLevel="0" collapsed="false">
      <c r="A36" s="189"/>
      <c r="B36" s="204" t="s">
        <v>47</v>
      </c>
      <c r="C36" s="205" t="n">
        <f aca="false">'Finansiniai duomenys'!C16</f>
        <v>1</v>
      </c>
      <c r="D36" s="205"/>
      <c r="E36" s="206" t="n">
        <f aca="false">'Finansiniai duomenys'!E16</f>
        <v>1</v>
      </c>
      <c r="F36" s="189"/>
      <c r="G36" s="189"/>
      <c r="H36" s="3" t="s">
        <v>57</v>
      </c>
      <c r="I36" s="3"/>
    </row>
    <row r="37" customFormat="false" ht="12" hidden="false" customHeight="false" outlineLevel="0" collapsed="false">
      <c r="A37" s="189"/>
      <c r="B37" s="204" t="s">
        <v>51</v>
      </c>
      <c r="C37" s="205" t="n">
        <f aca="false">'Finansiniai duomenys'!C17</f>
        <v>0</v>
      </c>
      <c r="D37" s="205"/>
      <c r="E37" s="206" t="n">
        <f aca="false">'Finansiniai duomenys'!E17</f>
        <v>0</v>
      </c>
      <c r="F37" s="189"/>
      <c r="G37" s="189"/>
      <c r="H37" s="3" t="s">
        <v>60</v>
      </c>
      <c r="I37" s="3"/>
    </row>
    <row r="38" customFormat="false" ht="12" hidden="false" customHeight="false" outlineLevel="0" collapsed="false">
      <c r="A38" s="189"/>
      <c r="B38" s="204" t="s">
        <v>53</v>
      </c>
      <c r="C38" s="205" t="e">
        <f aca="false">'finansiniai duomenys'!#ref!</f>
        <v>#VALUE!</v>
      </c>
      <c r="D38" s="205"/>
      <c r="E38" s="206" t="e">
        <f aca="false">'finansiniai duomenys'!#ref!</f>
        <v>#VALUE!</v>
      </c>
      <c r="F38" s="189"/>
      <c r="G38" s="189"/>
      <c r="H38" s="1" t="s">
        <v>65</v>
      </c>
      <c r="I38" s="3"/>
    </row>
    <row r="39" customFormat="false" ht="12" hidden="false" customHeight="false" outlineLevel="0" collapsed="false">
      <c r="A39" s="189"/>
      <c r="B39" s="204" t="s">
        <v>56</v>
      </c>
      <c r="C39" s="205" t="e">
        <f aca="false">'finansiniai duomenys'!#ref!</f>
        <v>#VALUE!</v>
      </c>
      <c r="D39" s="205"/>
      <c r="E39" s="206" t="e">
        <f aca="false">'finansiniai duomenys'!#ref!</f>
        <v>#VALUE!</v>
      </c>
      <c r="F39" s="189"/>
      <c r="G39" s="189"/>
      <c r="H39" s="1" t="s">
        <v>67</v>
      </c>
    </row>
    <row r="40" customFormat="false" ht="12" hidden="false" customHeight="false" outlineLevel="0" collapsed="false">
      <c r="A40" s="189"/>
      <c r="B40" s="204" t="s">
        <v>59</v>
      </c>
      <c r="C40" s="205" t="e">
        <f aca="false">'finansiniai duomenys'!#ref!</f>
        <v>#VALUE!</v>
      </c>
      <c r="D40" s="205"/>
      <c r="E40" s="206" t="e">
        <f aca="false">'finansiniai duomenys'!#ref!</f>
        <v>#VALUE!</v>
      </c>
      <c r="F40" s="189"/>
      <c r="G40" s="189"/>
    </row>
    <row r="41" customFormat="false" ht="12" hidden="false" customHeight="false" outlineLevel="0" collapsed="false">
      <c r="A41" s="189"/>
      <c r="B41" s="204" t="s">
        <v>63</v>
      </c>
      <c r="C41" s="40" t="s">
        <v>64</v>
      </c>
      <c r="D41" s="40"/>
      <c r="E41" s="207" t="e">
        <f aca="false">100%-SUM(E36:E40)</f>
        <v>#VALUE!</v>
      </c>
      <c r="F41" s="189"/>
      <c r="G41" s="189"/>
    </row>
    <row r="42" customFormat="false" ht="12" hidden="false" customHeight="false" outlineLevel="0" collapsed="false">
      <c r="A42" s="189"/>
      <c r="B42" s="204"/>
      <c r="C42" s="42"/>
      <c r="D42" s="42"/>
      <c r="E42" s="42"/>
      <c r="F42" s="189"/>
      <c r="G42" s="189"/>
    </row>
    <row r="43" customFormat="false" ht="12" hidden="false" customHeight="false" outlineLevel="0" collapsed="false">
      <c r="A43" s="189"/>
      <c r="B43" s="42" t="s">
        <v>69</v>
      </c>
      <c r="C43" s="208" t="n">
        <f aca="false">'Finansiniai duomenys'!C23</f>
        <v>1</v>
      </c>
      <c r="D43" s="208"/>
      <c r="E43" s="208"/>
      <c r="F43" s="189"/>
      <c r="G43" s="189"/>
    </row>
    <row r="44" customFormat="false" ht="19.4" hidden="false" customHeight="false" outlineLevel="0" collapsed="false">
      <c r="A44" s="189"/>
      <c r="B44" s="209" t="s">
        <v>432</v>
      </c>
      <c r="C44" s="210" t="str">
        <f aca="false">'Finansiniai duomenys'!C24</f>
        <v>Prienų rajono savivaldybė</v>
      </c>
      <c r="D44" s="210"/>
      <c r="E44" s="210"/>
      <c r="F44" s="189"/>
      <c r="G44" s="189"/>
    </row>
    <row r="45" customFormat="false" ht="12" hidden="false" customHeight="false" outlineLevel="0" collapsed="false">
      <c r="A45" s="189"/>
      <c r="B45" s="31"/>
      <c r="C45" s="42"/>
      <c r="D45" s="42"/>
      <c r="E45" s="42"/>
      <c r="F45" s="189"/>
      <c r="G45" s="189"/>
    </row>
    <row r="46" customFormat="false" ht="19.4" hidden="false" customHeight="false" outlineLevel="0" collapsed="false">
      <c r="A46" s="189"/>
      <c r="B46" s="211" t="s">
        <v>77</v>
      </c>
      <c r="C46" s="212" t="e">
        <f aca="false">'finansiniai duomenys'!#ref!</f>
        <v>#VALUE!</v>
      </c>
      <c r="D46" s="212"/>
      <c r="E46" s="212"/>
      <c r="F46" s="189"/>
      <c r="G46" s="189"/>
    </row>
    <row r="47" customFormat="false" ht="41.25" hidden="false" customHeight="true" outlineLevel="0" collapsed="false">
      <c r="A47" s="189"/>
      <c r="B47" s="211" t="s">
        <v>81</v>
      </c>
      <c r="C47" s="213" t="e">
        <f aca="false">'finansiniai duomenys'!#ref!</f>
        <v>#VALUE!</v>
      </c>
      <c r="D47" s="213"/>
      <c r="E47" s="213"/>
      <c r="F47" s="189"/>
      <c r="G47" s="189"/>
    </row>
    <row r="48" customFormat="false" ht="12" hidden="false" customHeight="false" outlineLevel="0" collapsed="false">
      <c r="A48" s="189"/>
      <c r="B48" s="31"/>
      <c r="C48" s="42"/>
      <c r="D48" s="42"/>
      <c r="E48" s="42"/>
      <c r="F48" s="189"/>
      <c r="G48" s="189"/>
    </row>
    <row r="49" customFormat="false" ht="24" hidden="false" customHeight="true" outlineLevel="0" collapsed="false">
      <c r="A49" s="189"/>
      <c r="B49" s="31"/>
      <c r="C49" s="214" t="s">
        <v>84</v>
      </c>
      <c r="D49" s="214"/>
      <c r="E49" s="214"/>
      <c r="F49" s="189"/>
      <c r="G49" s="189"/>
      <c r="H49" s="215"/>
    </row>
    <row r="50" s="215" customFormat="true" ht="12" hidden="false" customHeight="true" outlineLevel="0" collapsed="false">
      <c r="A50" s="216"/>
      <c r="B50" s="217"/>
      <c r="C50" s="218"/>
      <c r="D50" s="218"/>
      <c r="E50" s="218"/>
      <c r="F50" s="216"/>
      <c r="G50" s="216"/>
      <c r="H50" s="1"/>
      <c r="K50" s="1"/>
      <c r="L50" s="1"/>
    </row>
    <row r="51" customFormat="false" ht="12" hidden="false" customHeight="true" outlineLevel="0" collapsed="false">
      <c r="A51" s="189"/>
      <c r="B51" s="3"/>
      <c r="C51" s="219" t="s">
        <v>89</v>
      </c>
      <c r="D51" s="219"/>
      <c r="E51" s="219"/>
      <c r="F51" s="189"/>
      <c r="G51" s="189"/>
    </row>
    <row r="52" customFormat="false" ht="12" hidden="false" customHeight="true" outlineLevel="0" collapsed="false">
      <c r="A52" s="189"/>
      <c r="B52" s="3"/>
      <c r="C52" s="220" t="s">
        <v>91</v>
      </c>
      <c r="D52" s="220"/>
      <c r="E52" s="220"/>
      <c r="F52" s="189"/>
      <c r="G52" s="189"/>
    </row>
    <row r="53" customFormat="false" ht="12" hidden="false" customHeight="false" outlineLevel="0" collapsed="false">
      <c r="A53" s="189"/>
      <c r="B53" s="221" t="s">
        <v>93</v>
      </c>
      <c r="C53" s="222" t="s">
        <v>433</v>
      </c>
      <c r="D53" s="66"/>
      <c r="E53" s="222" t="s">
        <v>434</v>
      </c>
      <c r="F53" s="189"/>
      <c r="G53" s="189"/>
    </row>
    <row r="54" customFormat="false" ht="12" hidden="false" customHeight="false" outlineLevel="0" collapsed="false">
      <c r="A54" s="189"/>
      <c r="B54" s="223" t="s">
        <v>97</v>
      </c>
      <c r="C54" s="92"/>
      <c r="D54" s="106"/>
      <c r="E54" s="224"/>
      <c r="F54" s="189"/>
      <c r="G54" s="189"/>
    </row>
    <row r="55" customFormat="false" ht="12" hidden="false" customHeight="false" outlineLevel="0" collapsed="false">
      <c r="A55" s="189"/>
      <c r="B55" s="223" t="s">
        <v>100</v>
      </c>
      <c r="C55" s="71"/>
      <c r="D55" s="85"/>
      <c r="E55" s="225"/>
      <c r="F55" s="189"/>
      <c r="G55" s="189"/>
      <c r="H55" s="226"/>
    </row>
    <row r="56" s="226" customFormat="true" ht="12" hidden="false" customHeight="false" outlineLevel="0" collapsed="false">
      <c r="A56" s="227"/>
      <c r="B56" s="228" t="s">
        <v>102</v>
      </c>
      <c r="C56" s="74" t="n">
        <f aca="false">+C54-C55</f>
        <v>0</v>
      </c>
      <c r="D56" s="3"/>
      <c r="E56" s="229" t="n">
        <f aca="false">+E54-E55</f>
        <v>0</v>
      </c>
      <c r="F56" s="227"/>
      <c r="G56" s="227"/>
      <c r="K56" s="1"/>
      <c r="L56" s="1"/>
    </row>
    <row r="57" s="226" customFormat="true" ht="12" hidden="false" customHeight="false" outlineLevel="0" collapsed="false">
      <c r="A57" s="227"/>
      <c r="B57" s="223" t="s">
        <v>104</v>
      </c>
      <c r="C57" s="230"/>
      <c r="D57" s="85"/>
      <c r="E57" s="231"/>
      <c r="F57" s="227"/>
      <c r="G57" s="227"/>
      <c r="H57" s="1"/>
      <c r="K57" s="1"/>
      <c r="L57" s="1"/>
    </row>
    <row r="58" customFormat="false" ht="12" hidden="false" customHeight="false" outlineLevel="0" collapsed="false">
      <c r="A58" s="189"/>
      <c r="B58" s="223" t="s">
        <v>107</v>
      </c>
      <c r="C58" s="81"/>
      <c r="D58" s="85"/>
      <c r="E58" s="98"/>
      <c r="F58" s="189"/>
      <c r="G58" s="189"/>
      <c r="H58" s="226"/>
    </row>
    <row r="59" s="226" customFormat="true" ht="12" hidden="false" customHeight="false" outlineLevel="0" collapsed="false">
      <c r="A59" s="227"/>
      <c r="B59" s="228" t="s">
        <v>109</v>
      </c>
      <c r="C59" s="74" t="n">
        <f aca="false">+C56-C57-C58</f>
        <v>0</v>
      </c>
      <c r="D59" s="3"/>
      <c r="E59" s="229" t="n">
        <f aca="false">+E56-E57-E58</f>
        <v>0</v>
      </c>
      <c r="F59" s="227"/>
      <c r="G59" s="227"/>
      <c r="K59" s="1"/>
      <c r="L59" s="1"/>
    </row>
    <row r="60" s="226" customFormat="true" ht="12" hidden="false" customHeight="false" outlineLevel="0" collapsed="false">
      <c r="A60" s="227"/>
      <c r="B60" s="223" t="s">
        <v>111</v>
      </c>
      <c r="C60" s="92"/>
      <c r="D60" s="3"/>
      <c r="E60" s="232"/>
      <c r="F60" s="227"/>
      <c r="G60" s="227"/>
      <c r="H60" s="1"/>
      <c r="K60" s="76"/>
      <c r="L60" s="80"/>
    </row>
    <row r="61" customFormat="false" ht="12" hidden="false" customHeight="false" outlineLevel="0" collapsed="false">
      <c r="A61" s="189"/>
      <c r="B61" s="223" t="s">
        <v>113</v>
      </c>
      <c r="C61" s="81"/>
      <c r="D61" s="3"/>
      <c r="E61" s="233"/>
      <c r="F61" s="189"/>
      <c r="G61" s="189"/>
    </row>
    <row r="62" customFormat="false" ht="12" hidden="false" customHeight="false" outlineLevel="0" collapsed="false">
      <c r="A62" s="189"/>
      <c r="B62" s="223" t="s">
        <v>116</v>
      </c>
      <c r="C62" s="89" t="n">
        <f aca="false">C63-C64</f>
        <v>0</v>
      </c>
      <c r="D62" s="3"/>
      <c r="E62" s="234" t="n">
        <f aca="false">E63-E64</f>
        <v>0</v>
      </c>
      <c r="F62" s="189"/>
      <c r="G62" s="189"/>
    </row>
    <row r="63" customFormat="false" ht="12" hidden="false" customHeight="false" outlineLevel="0" collapsed="false">
      <c r="A63" s="189"/>
      <c r="B63" s="235" t="s">
        <v>118</v>
      </c>
      <c r="C63" s="92"/>
      <c r="D63" s="85"/>
      <c r="E63" s="224"/>
      <c r="F63" s="189"/>
      <c r="G63" s="189"/>
    </row>
    <row r="64" customFormat="false" ht="12" hidden="false" customHeight="false" outlineLevel="0" collapsed="false">
      <c r="A64" s="189"/>
      <c r="B64" s="235" t="s">
        <v>120</v>
      </c>
      <c r="C64" s="71"/>
      <c r="D64" s="85"/>
      <c r="E64" s="225"/>
      <c r="F64" s="189"/>
      <c r="G64" s="189"/>
      <c r="H64" s="226"/>
    </row>
    <row r="65" s="226" customFormat="true" ht="12" hidden="false" customHeight="false" outlineLevel="0" collapsed="false">
      <c r="A65" s="227"/>
      <c r="B65" s="228" t="s">
        <v>126</v>
      </c>
      <c r="C65" s="74" t="n">
        <f aca="false">+C59+C60+C61+C62</f>
        <v>0</v>
      </c>
      <c r="D65" s="3"/>
      <c r="E65" s="229" t="n">
        <f aca="false">+E59+E60+E61+E62</f>
        <v>0</v>
      </c>
      <c r="F65" s="227"/>
      <c r="G65" s="227"/>
      <c r="H65" s="1"/>
      <c r="K65" s="1"/>
      <c r="L65" s="1"/>
    </row>
    <row r="66" customFormat="false" ht="12" hidden="false" customHeight="false" outlineLevel="0" collapsed="false">
      <c r="A66" s="189"/>
      <c r="B66" s="223" t="s">
        <v>128</v>
      </c>
      <c r="C66" s="81"/>
      <c r="D66" s="3"/>
      <c r="E66" s="233"/>
      <c r="F66" s="189"/>
      <c r="G66" s="189"/>
      <c r="H66" s="226"/>
    </row>
    <row r="67" s="226" customFormat="true" ht="12" hidden="false" customHeight="false" outlineLevel="0" collapsed="false">
      <c r="A67" s="227"/>
      <c r="B67" s="228" t="s">
        <v>130</v>
      </c>
      <c r="C67" s="74" t="n">
        <f aca="false">C65-C66</f>
        <v>0</v>
      </c>
      <c r="D67" s="3"/>
      <c r="E67" s="229" t="n">
        <f aca="false">E65-E66</f>
        <v>0</v>
      </c>
      <c r="F67" s="227"/>
      <c r="G67" s="227"/>
      <c r="H67" s="1"/>
      <c r="K67" s="1"/>
      <c r="L67" s="1"/>
    </row>
    <row r="68" s="226" customFormat="true" ht="19.4" hidden="false" customHeight="false" outlineLevel="0" collapsed="false">
      <c r="A68" s="227"/>
      <c r="B68" s="236" t="s">
        <v>435</v>
      </c>
      <c r="C68" s="237"/>
      <c r="D68" s="3"/>
      <c r="E68" s="238"/>
      <c r="F68" s="227"/>
      <c r="G68" s="227"/>
      <c r="H68" s="1"/>
      <c r="K68" s="1"/>
      <c r="L68" s="1"/>
    </row>
    <row r="69" customFormat="false" ht="16.5" hidden="false" customHeight="true" outlineLevel="0" collapsed="false">
      <c r="A69" s="189"/>
      <c r="B69" s="3"/>
      <c r="C69" s="3"/>
      <c r="D69" s="3"/>
      <c r="E69" s="3"/>
      <c r="F69" s="189"/>
      <c r="G69" s="189"/>
    </row>
    <row r="70" customFormat="false" ht="12" hidden="false" customHeight="false" outlineLevel="0" collapsed="false">
      <c r="A70" s="189"/>
      <c r="B70" s="221" t="s">
        <v>134</v>
      </c>
      <c r="C70" s="239" t="n">
        <v>42369</v>
      </c>
      <c r="D70" s="66"/>
      <c r="E70" s="239" t="n">
        <v>42735</v>
      </c>
      <c r="F70" s="189"/>
      <c r="G70" s="189"/>
    </row>
    <row r="71" customFormat="false" ht="12" hidden="false" customHeight="false" outlineLevel="0" collapsed="false">
      <c r="A71" s="189"/>
      <c r="B71" s="240" t="s">
        <v>136</v>
      </c>
      <c r="C71" s="92"/>
      <c r="D71" s="3"/>
      <c r="E71" s="241"/>
      <c r="F71" s="189"/>
      <c r="G71" s="189"/>
    </row>
    <row r="72" customFormat="false" ht="12" hidden="false" customHeight="false" outlineLevel="0" collapsed="false">
      <c r="A72" s="189"/>
      <c r="B72" s="240" t="s">
        <v>138</v>
      </c>
      <c r="C72" s="94"/>
      <c r="D72" s="3"/>
      <c r="E72" s="242"/>
      <c r="F72" s="189"/>
      <c r="G72" s="189"/>
    </row>
    <row r="73" customFormat="false" ht="12" hidden="false" customHeight="false" outlineLevel="0" collapsed="false">
      <c r="A73" s="189"/>
      <c r="B73" s="240" t="s">
        <v>140</v>
      </c>
      <c r="C73" s="94"/>
      <c r="D73" s="3"/>
      <c r="E73" s="242"/>
      <c r="F73" s="189"/>
      <c r="G73" s="189"/>
    </row>
    <row r="74" customFormat="false" ht="19.4" hidden="false" customHeight="false" outlineLevel="0" collapsed="false">
      <c r="A74" s="189"/>
      <c r="B74" s="240" t="s">
        <v>142</v>
      </c>
      <c r="C74" s="94"/>
      <c r="D74" s="3"/>
      <c r="E74" s="242"/>
      <c r="F74" s="189"/>
      <c r="G74" s="189"/>
    </row>
    <row r="75" customFormat="false" ht="12" hidden="false" customHeight="false" outlineLevel="0" collapsed="false">
      <c r="A75" s="189"/>
      <c r="B75" s="240" t="s">
        <v>436</v>
      </c>
      <c r="C75" s="71"/>
      <c r="D75" s="3"/>
      <c r="E75" s="243"/>
      <c r="F75" s="189"/>
      <c r="G75" s="189"/>
      <c r="H75" s="226"/>
    </row>
    <row r="76" s="226" customFormat="true" ht="12" hidden="false" customHeight="false" outlineLevel="0" collapsed="false">
      <c r="A76" s="227"/>
      <c r="B76" s="244" t="s">
        <v>144</v>
      </c>
      <c r="C76" s="109" t="n">
        <f aca="false">SUM(C71:C75)</f>
        <v>0</v>
      </c>
      <c r="D76" s="3"/>
      <c r="E76" s="109" t="n">
        <f aca="false">SUM(E71:E75)</f>
        <v>0</v>
      </c>
      <c r="F76" s="227"/>
      <c r="G76" s="227"/>
      <c r="H76" s="1"/>
      <c r="K76" s="1"/>
      <c r="L76" s="1"/>
    </row>
    <row r="77" customFormat="false" ht="7.5" hidden="false" customHeight="true" outlineLevel="0" collapsed="false">
      <c r="A77" s="189"/>
      <c r="B77" s="3"/>
      <c r="C77" s="119"/>
      <c r="D77" s="78"/>
      <c r="E77" s="119"/>
      <c r="F77" s="189"/>
      <c r="G77" s="189"/>
    </row>
    <row r="78" customFormat="false" ht="11.25" hidden="false" customHeight="true" outlineLevel="0" collapsed="false">
      <c r="A78" s="189"/>
      <c r="B78" s="245" t="s">
        <v>437</v>
      </c>
      <c r="C78" s="92"/>
      <c r="D78" s="78"/>
      <c r="E78" s="224"/>
      <c r="F78" s="189"/>
      <c r="G78" s="189"/>
    </row>
    <row r="79" customFormat="false" ht="12" hidden="false" customHeight="false" outlineLevel="0" collapsed="false">
      <c r="A79" s="189"/>
      <c r="B79" s="246" t="s">
        <v>150</v>
      </c>
      <c r="C79" s="94"/>
      <c r="D79" s="78"/>
      <c r="E79" s="118"/>
      <c r="F79" s="189"/>
      <c r="G79" s="189"/>
    </row>
    <row r="80" customFormat="false" ht="12" hidden="false" customHeight="false" outlineLevel="0" collapsed="false">
      <c r="A80" s="189"/>
      <c r="B80" s="247" t="s">
        <v>438</v>
      </c>
      <c r="C80" s="94"/>
      <c r="D80" s="78"/>
      <c r="E80" s="118"/>
      <c r="F80" s="189"/>
      <c r="G80" s="189"/>
    </row>
    <row r="81" customFormat="false" ht="12" hidden="false" customHeight="false" outlineLevel="0" collapsed="false">
      <c r="A81" s="189"/>
      <c r="B81" s="247" t="s">
        <v>165</v>
      </c>
      <c r="C81" s="71"/>
      <c r="D81" s="78"/>
      <c r="E81" s="225"/>
      <c r="F81" s="189"/>
      <c r="G81" s="189"/>
      <c r="H81" s="226"/>
    </row>
    <row r="82" s="226" customFormat="true" ht="10.5" hidden="false" customHeight="true" outlineLevel="0" collapsed="false">
      <c r="A82" s="227"/>
      <c r="B82" s="244" t="s">
        <v>167</v>
      </c>
      <c r="C82" s="109" t="n">
        <f aca="false">SUM(C78:C81)</f>
        <v>0</v>
      </c>
      <c r="D82" s="3"/>
      <c r="E82" s="109" t="n">
        <f aca="false">SUM(E78:E81)</f>
        <v>0</v>
      </c>
      <c r="F82" s="227"/>
      <c r="G82" s="227"/>
      <c r="K82" s="1"/>
      <c r="L82" s="1"/>
    </row>
    <row r="83" s="226" customFormat="true" ht="10.5" hidden="false" customHeight="true" outlineLevel="0" collapsed="false">
      <c r="A83" s="227"/>
      <c r="B83" s="244"/>
      <c r="C83" s="109"/>
      <c r="D83" s="3"/>
      <c r="E83" s="109"/>
      <c r="F83" s="227"/>
      <c r="G83" s="227"/>
      <c r="K83" s="1"/>
      <c r="L83" s="1"/>
    </row>
    <row r="84" s="226" customFormat="true" ht="10.5" hidden="false" customHeight="true" outlineLevel="0" collapsed="false">
      <c r="A84" s="227"/>
      <c r="B84" s="244" t="s">
        <v>171</v>
      </c>
      <c r="C84" s="94"/>
      <c r="D84" s="3"/>
      <c r="E84" s="242"/>
      <c r="F84" s="227"/>
      <c r="G84" s="227"/>
      <c r="K84" s="1"/>
      <c r="L84" s="1"/>
    </row>
    <row r="85" s="226" customFormat="true" ht="10.5" hidden="false" customHeight="true" outlineLevel="0" collapsed="false">
      <c r="A85" s="227"/>
      <c r="B85" s="244"/>
      <c r="C85" s="109"/>
      <c r="D85" s="3"/>
      <c r="E85" s="109"/>
      <c r="F85" s="227"/>
      <c r="G85" s="227"/>
      <c r="K85" s="1"/>
      <c r="L85" s="1"/>
    </row>
    <row r="86" s="226" customFormat="true" ht="12" hidden="false" customHeight="false" outlineLevel="0" collapsed="false">
      <c r="A86" s="227"/>
      <c r="B86" s="244" t="s">
        <v>174</v>
      </c>
      <c r="C86" s="94"/>
      <c r="D86" s="3"/>
      <c r="E86" s="118"/>
      <c r="F86" s="227"/>
      <c r="G86" s="227"/>
      <c r="H86" s="1"/>
      <c r="K86" s="1"/>
      <c r="L86" s="1"/>
    </row>
    <row r="87" customFormat="false" ht="7.5" hidden="false" customHeight="true" outlineLevel="0" collapsed="false">
      <c r="A87" s="189"/>
      <c r="B87" s="3"/>
      <c r="C87" s="119"/>
      <c r="D87" s="3"/>
      <c r="E87" s="119"/>
      <c r="F87" s="189"/>
      <c r="G87" s="189"/>
      <c r="H87" s="226"/>
    </row>
    <row r="88" s="226" customFormat="true" ht="12" hidden="false" customHeight="false" outlineLevel="0" collapsed="false">
      <c r="A88" s="227"/>
      <c r="B88" s="248" t="s">
        <v>177</v>
      </c>
      <c r="C88" s="109" t="n">
        <f aca="false">SUM(C76,C82,C84,C86)</f>
        <v>0</v>
      </c>
      <c r="D88" s="3"/>
      <c r="E88" s="109" t="n">
        <f aca="false">SUM(E76,E82,E84,E86)</f>
        <v>0</v>
      </c>
      <c r="F88" s="227"/>
      <c r="G88" s="227"/>
      <c r="H88" s="1"/>
      <c r="K88" s="1"/>
      <c r="L88" s="1"/>
    </row>
    <row r="89" customFormat="false" ht="12" hidden="false" customHeight="false" outlineLevel="0" collapsed="false">
      <c r="A89" s="189"/>
      <c r="B89" s="249"/>
      <c r="C89" s="119"/>
      <c r="D89" s="3"/>
      <c r="E89" s="119"/>
      <c r="F89" s="189"/>
      <c r="G89" s="189"/>
      <c r="H89" s="226"/>
    </row>
    <row r="90" s="226" customFormat="true" ht="24.75" hidden="false" customHeight="true" outlineLevel="0" collapsed="false">
      <c r="A90" s="227"/>
      <c r="B90" s="250" t="s">
        <v>181</v>
      </c>
      <c r="C90" s="94"/>
      <c r="D90" s="3"/>
      <c r="E90" s="242"/>
      <c r="F90" s="227"/>
      <c r="G90" s="227"/>
      <c r="K90" s="1"/>
      <c r="L90" s="1"/>
    </row>
    <row r="91" s="226" customFormat="true" ht="12" hidden="false" customHeight="false" outlineLevel="0" collapsed="false">
      <c r="A91" s="227"/>
      <c r="B91" s="251" t="s">
        <v>184</v>
      </c>
      <c r="C91" s="94"/>
      <c r="D91" s="85"/>
      <c r="E91" s="118"/>
      <c r="F91" s="227"/>
      <c r="G91" s="227"/>
      <c r="K91" s="1"/>
      <c r="L91" s="1"/>
    </row>
    <row r="92" s="226" customFormat="true" ht="12" hidden="false" customHeight="false" outlineLevel="0" collapsed="false">
      <c r="A92" s="227"/>
      <c r="B92" s="250" t="s">
        <v>186</v>
      </c>
      <c r="C92" s="94"/>
      <c r="D92" s="3"/>
      <c r="E92" s="242"/>
      <c r="F92" s="227"/>
      <c r="G92" s="227"/>
      <c r="K92" s="1"/>
      <c r="L92" s="1"/>
    </row>
    <row r="93" s="226" customFormat="true" ht="12" hidden="false" customHeight="false" outlineLevel="0" collapsed="false">
      <c r="A93" s="227"/>
      <c r="B93" s="250" t="s">
        <v>188</v>
      </c>
      <c r="C93" s="94"/>
      <c r="D93" s="3"/>
      <c r="E93" s="242"/>
      <c r="F93" s="227"/>
      <c r="G93" s="227"/>
      <c r="K93" s="1"/>
      <c r="L93" s="1"/>
    </row>
    <row r="94" s="226" customFormat="true" ht="12" hidden="false" customHeight="false" outlineLevel="0" collapsed="false">
      <c r="A94" s="227"/>
      <c r="B94" s="250" t="s">
        <v>193</v>
      </c>
      <c r="C94" s="94"/>
      <c r="D94" s="3"/>
      <c r="E94" s="242"/>
      <c r="F94" s="227"/>
      <c r="G94" s="227"/>
      <c r="K94" s="1"/>
      <c r="L94" s="1"/>
    </row>
    <row r="95" s="226" customFormat="true" ht="12" hidden="false" customHeight="false" outlineLevel="0" collapsed="false">
      <c r="A95" s="227"/>
      <c r="B95" s="250" t="s">
        <v>195</v>
      </c>
      <c r="C95" s="94"/>
      <c r="D95" s="3"/>
      <c r="E95" s="242"/>
      <c r="F95" s="227"/>
      <c r="G95" s="227"/>
      <c r="K95" s="1"/>
      <c r="L95" s="1"/>
    </row>
    <row r="96" s="226" customFormat="true" ht="12" hidden="false" customHeight="false" outlineLevel="0" collapsed="false">
      <c r="A96" s="227"/>
      <c r="B96" s="251" t="s">
        <v>197</v>
      </c>
      <c r="C96" s="94"/>
      <c r="D96" s="3"/>
      <c r="E96" s="242"/>
      <c r="F96" s="227"/>
      <c r="G96" s="227"/>
      <c r="K96" s="1"/>
      <c r="L96" s="1"/>
    </row>
    <row r="97" s="226" customFormat="true" ht="12" hidden="false" customHeight="false" outlineLevel="0" collapsed="false">
      <c r="A97" s="227"/>
      <c r="B97" s="250" t="s">
        <v>200</v>
      </c>
      <c r="C97" s="94"/>
      <c r="D97" s="3"/>
      <c r="E97" s="242"/>
      <c r="F97" s="227"/>
      <c r="G97" s="189"/>
      <c r="K97" s="1"/>
      <c r="L97" s="1"/>
    </row>
    <row r="98" s="226" customFormat="true" ht="37.5" hidden="false" customHeight="true" outlineLevel="0" collapsed="false">
      <c r="A98" s="227"/>
      <c r="B98" s="250" t="s">
        <v>439</v>
      </c>
      <c r="C98" s="98"/>
      <c r="D98" s="85"/>
      <c r="E98" s="243"/>
      <c r="F98" s="227"/>
      <c r="G98" s="189"/>
      <c r="K98" s="1"/>
      <c r="L98" s="1"/>
    </row>
    <row r="99" s="226" customFormat="true" ht="12" hidden="false" customHeight="false" outlineLevel="0" collapsed="false">
      <c r="A99" s="227"/>
      <c r="B99" s="228" t="s">
        <v>202</v>
      </c>
      <c r="C99" s="109" t="n">
        <f aca="false">SUM(C90,C92:C95,C97:C97)</f>
        <v>0</v>
      </c>
      <c r="D99" s="3"/>
      <c r="E99" s="109" t="n">
        <f aca="false">SUM(E90,E92:E95,E97:E97)</f>
        <v>0</v>
      </c>
      <c r="F99" s="227"/>
      <c r="G99" s="227"/>
      <c r="H99" s="1"/>
      <c r="K99" s="1"/>
      <c r="L99" s="1"/>
    </row>
    <row r="100" customFormat="false" ht="7.5" hidden="false" customHeight="true" outlineLevel="0" collapsed="false">
      <c r="A100" s="189"/>
      <c r="B100" s="223"/>
      <c r="C100" s="119"/>
      <c r="D100" s="3"/>
      <c r="E100" s="119"/>
      <c r="F100" s="189"/>
      <c r="G100" s="189"/>
      <c r="H100" s="226"/>
    </row>
    <row r="101" s="226" customFormat="true" ht="12" hidden="false" customHeight="false" outlineLevel="0" collapsed="false">
      <c r="A101" s="227"/>
      <c r="B101" s="228" t="s">
        <v>206</v>
      </c>
      <c r="C101" s="94"/>
      <c r="D101" s="3"/>
      <c r="E101" s="242"/>
      <c r="F101" s="227"/>
      <c r="G101" s="227"/>
      <c r="K101" s="1"/>
      <c r="L101" s="1"/>
    </row>
    <row r="102" s="226" customFormat="true" ht="12" hidden="false" customHeight="false" outlineLevel="0" collapsed="false">
      <c r="A102" s="227"/>
      <c r="B102" s="228"/>
      <c r="C102" s="119"/>
      <c r="D102" s="3"/>
      <c r="E102" s="119"/>
      <c r="F102" s="227"/>
      <c r="G102" s="227"/>
      <c r="K102" s="1"/>
      <c r="L102" s="1"/>
    </row>
    <row r="103" s="226" customFormat="true" ht="12" hidden="false" customHeight="false" outlineLevel="0" collapsed="false">
      <c r="A103" s="227"/>
      <c r="B103" s="228" t="s">
        <v>440</v>
      </c>
      <c r="C103" s="98"/>
      <c r="D103" s="85"/>
      <c r="E103" s="98"/>
      <c r="F103" s="227"/>
      <c r="G103" s="227"/>
      <c r="H103" s="1"/>
      <c r="K103" s="1"/>
      <c r="L103" s="1"/>
    </row>
    <row r="104" customFormat="false" ht="7.5" hidden="false" customHeight="true" outlineLevel="0" collapsed="false">
      <c r="A104" s="189"/>
      <c r="B104" s="223"/>
      <c r="C104" s="119"/>
      <c r="D104" s="3"/>
      <c r="E104" s="119"/>
      <c r="F104" s="189"/>
      <c r="G104" s="189"/>
    </row>
    <row r="105" customFormat="false" ht="12" hidden="false" customHeight="false" outlineLevel="0" collapsed="false">
      <c r="A105" s="189"/>
      <c r="B105" s="235" t="s">
        <v>441</v>
      </c>
      <c r="C105" s="118"/>
      <c r="D105" s="85"/>
      <c r="E105" s="242"/>
      <c r="F105" s="189"/>
      <c r="G105" s="189"/>
    </row>
    <row r="106" customFormat="false" ht="12" hidden="false" customHeight="false" outlineLevel="0" collapsed="false">
      <c r="A106" s="189"/>
      <c r="B106" s="252" t="s">
        <v>217</v>
      </c>
      <c r="C106" s="94"/>
      <c r="D106" s="85"/>
      <c r="E106" s="118"/>
      <c r="F106" s="189"/>
      <c r="G106" s="189"/>
    </row>
    <row r="107" customFormat="false" ht="12" hidden="false" customHeight="false" outlineLevel="0" collapsed="false">
      <c r="A107" s="189"/>
      <c r="B107" s="235" t="s">
        <v>442</v>
      </c>
      <c r="C107" s="118"/>
      <c r="D107" s="85"/>
      <c r="E107" s="118"/>
      <c r="F107" s="189"/>
      <c r="G107" s="189"/>
    </row>
    <row r="108" customFormat="false" ht="12" hidden="false" customHeight="false" outlineLevel="0" collapsed="false">
      <c r="A108" s="189"/>
      <c r="B108" s="252" t="s">
        <v>223</v>
      </c>
      <c r="C108" s="94"/>
      <c r="D108" s="78"/>
      <c r="E108" s="118"/>
      <c r="F108" s="189"/>
      <c r="G108" s="189"/>
    </row>
    <row r="109" customFormat="false" ht="19.4" hidden="false" customHeight="false" outlineLevel="0" collapsed="false">
      <c r="A109" s="189"/>
      <c r="B109" s="252" t="s">
        <v>443</v>
      </c>
      <c r="C109" s="94"/>
      <c r="D109" s="78"/>
      <c r="E109" s="118"/>
      <c r="F109" s="189"/>
      <c r="G109" s="189"/>
      <c r="H109" s="226"/>
    </row>
    <row r="110" s="226" customFormat="true" ht="12" hidden="false" customHeight="false" outlineLevel="0" collapsed="false">
      <c r="A110" s="227"/>
      <c r="B110" s="228" t="s">
        <v>444</v>
      </c>
      <c r="C110" s="109" t="n">
        <f aca="false">SUM(C105,C107)</f>
        <v>0</v>
      </c>
      <c r="D110" s="3"/>
      <c r="E110" s="109" t="n">
        <f aca="false">SUM(E105,E107)</f>
        <v>0</v>
      </c>
      <c r="F110" s="227"/>
      <c r="G110" s="227"/>
      <c r="K110" s="1"/>
      <c r="L110" s="1"/>
    </row>
    <row r="111" s="226" customFormat="true" ht="12" hidden="false" customHeight="false" outlineLevel="0" collapsed="false">
      <c r="A111" s="227"/>
      <c r="B111" s="228"/>
      <c r="C111" s="109"/>
      <c r="D111" s="3"/>
      <c r="E111" s="109"/>
      <c r="F111" s="227"/>
      <c r="G111" s="227"/>
      <c r="K111" s="1"/>
      <c r="L111" s="1"/>
    </row>
    <row r="112" s="226" customFormat="true" ht="12" hidden="false" customHeight="false" outlineLevel="0" collapsed="false">
      <c r="A112" s="227"/>
      <c r="B112" s="228" t="s">
        <v>232</v>
      </c>
      <c r="C112" s="94"/>
      <c r="D112" s="3"/>
      <c r="E112" s="242"/>
      <c r="F112" s="227"/>
      <c r="G112" s="227"/>
      <c r="K112" s="1"/>
      <c r="L112" s="1"/>
    </row>
    <row r="113" s="226" customFormat="true" ht="7.5" hidden="false" customHeight="true" outlineLevel="0" collapsed="false">
      <c r="A113" s="227"/>
      <c r="B113" s="228"/>
      <c r="C113" s="109"/>
      <c r="D113" s="3"/>
      <c r="E113" s="109"/>
      <c r="F113" s="227"/>
      <c r="G113" s="227"/>
      <c r="K113" s="1"/>
      <c r="L113" s="1"/>
    </row>
    <row r="114" s="226" customFormat="true" ht="12" hidden="false" customHeight="false" outlineLevel="0" collapsed="false">
      <c r="A114" s="227"/>
      <c r="B114" s="228" t="s">
        <v>235</v>
      </c>
      <c r="C114" s="87"/>
      <c r="D114" s="3"/>
      <c r="E114" s="242"/>
      <c r="F114" s="227"/>
      <c r="G114" s="227"/>
      <c r="H114" s="1"/>
      <c r="K114" s="1"/>
      <c r="L114" s="1"/>
    </row>
    <row r="115" customFormat="false" ht="7.5" hidden="false" customHeight="true" outlineLevel="0" collapsed="false">
      <c r="A115" s="189"/>
      <c r="B115" s="3"/>
      <c r="C115" s="119"/>
      <c r="D115" s="3"/>
      <c r="E115" s="119"/>
      <c r="F115" s="189"/>
      <c r="G115" s="189"/>
      <c r="H115" s="226"/>
    </row>
    <row r="116" s="226" customFormat="true" ht="12" hidden="false" customHeight="false" outlineLevel="0" collapsed="false">
      <c r="A116" s="227"/>
      <c r="B116" s="228" t="s">
        <v>240</v>
      </c>
      <c r="C116" s="109" t="n">
        <f aca="false">SUM(C99,C101,C103,C110,C112,C114)</f>
        <v>0</v>
      </c>
      <c r="D116" s="3"/>
      <c r="E116" s="109" t="n">
        <f aca="false">SUM(E99,E101,E103,E110,E112,E114)</f>
        <v>0</v>
      </c>
      <c r="F116" s="227"/>
      <c r="G116" s="227"/>
      <c r="K116" s="1"/>
      <c r="L116" s="1"/>
    </row>
    <row r="117" s="226" customFormat="true" ht="12" hidden="false" customHeight="false" outlineLevel="0" collapsed="false">
      <c r="A117" s="227"/>
      <c r="B117" s="228"/>
      <c r="C117" s="128"/>
      <c r="D117" s="3"/>
      <c r="E117" s="128"/>
      <c r="F117" s="227"/>
      <c r="G117" s="227"/>
      <c r="K117" s="1"/>
      <c r="L117" s="1"/>
    </row>
    <row r="118" s="226" customFormat="true" ht="12" hidden="false" customHeight="false" outlineLevel="0" collapsed="false">
      <c r="A118" s="227"/>
      <c r="B118" s="228" t="s">
        <v>243</v>
      </c>
      <c r="C118" s="130" t="str">
        <f aca="false">IF(ROUND((C88-C116)/2,1)=0,"Balansas",C88-C116)</f>
        <v>Balansas</v>
      </c>
      <c r="D118" s="3"/>
      <c r="E118" s="130" t="str">
        <f aca="false">IF(ROUND((E88-E116)/2,1)=0,"Balansas",E88-E116)</f>
        <v>Balansas</v>
      </c>
      <c r="F118" s="227"/>
      <c r="G118" s="227"/>
      <c r="H118" s="1"/>
      <c r="K118" s="1"/>
      <c r="L118" s="1"/>
    </row>
    <row r="119" customFormat="false" ht="12" hidden="false" customHeight="false" outlineLevel="0" collapsed="false">
      <c r="A119" s="189"/>
      <c r="B119" s="3"/>
      <c r="C119" s="3"/>
      <c r="D119" s="3"/>
      <c r="E119" s="3"/>
      <c r="F119" s="189"/>
      <c r="G119" s="189"/>
    </row>
    <row r="120" customFormat="false" ht="12" hidden="false" customHeight="false" outlineLevel="0" collapsed="false">
      <c r="A120" s="189"/>
      <c r="B120" s="3"/>
      <c r="C120" s="3"/>
      <c r="D120" s="3"/>
      <c r="E120" s="3"/>
      <c r="F120" s="189"/>
      <c r="G120" s="189"/>
    </row>
    <row r="121" customFormat="false" ht="12" hidden="false" customHeight="false" outlineLevel="0" collapsed="false">
      <c r="A121" s="189"/>
      <c r="B121" s="253" t="s">
        <v>247</v>
      </c>
      <c r="C121" s="133"/>
      <c r="D121" s="85"/>
      <c r="E121" s="254"/>
      <c r="F121" s="189"/>
      <c r="G121" s="189"/>
    </row>
    <row r="122" customFormat="false" ht="12" hidden="false" customHeight="false" outlineLevel="0" collapsed="false">
      <c r="A122" s="189"/>
      <c r="B122" s="3"/>
      <c r="C122" s="3"/>
      <c r="D122" s="3"/>
      <c r="E122" s="3"/>
      <c r="F122" s="189"/>
      <c r="G122" s="189"/>
    </row>
    <row r="123" customFormat="false" ht="12" hidden="false" customHeight="false" outlineLevel="0" collapsed="false">
      <c r="A123" s="189"/>
      <c r="B123" s="223"/>
      <c r="C123" s="3"/>
      <c r="D123" s="3"/>
      <c r="E123" s="3"/>
      <c r="F123" s="189"/>
      <c r="G123" s="189"/>
    </row>
    <row r="124" customFormat="false" ht="12" hidden="false" customHeight="false" outlineLevel="0" collapsed="false">
      <c r="A124" s="189"/>
      <c r="B124" s="221" t="s">
        <v>251</v>
      </c>
      <c r="C124" s="66" t="str">
        <f aca="false">C53</f>
        <v>2015 metai</v>
      </c>
      <c r="D124" s="66"/>
      <c r="E124" s="66" t="str">
        <f aca="false">E53</f>
        <v>2016 metai</v>
      </c>
      <c r="F124" s="189"/>
      <c r="G124" s="189"/>
    </row>
    <row r="125" customFormat="false" ht="12" hidden="false" customHeight="false" outlineLevel="0" collapsed="false">
      <c r="A125" s="189"/>
      <c r="B125" s="255" t="s">
        <v>445</v>
      </c>
      <c r="C125" s="256" t="s">
        <v>446</v>
      </c>
      <c r="D125" s="257"/>
      <c r="E125" s="258"/>
      <c r="F125" s="189"/>
      <c r="G125" s="189"/>
    </row>
    <row r="126" customFormat="false" ht="12" hidden="false" customHeight="false" outlineLevel="0" collapsed="false">
      <c r="A126" s="189"/>
      <c r="B126" s="259"/>
      <c r="C126" s="257"/>
      <c r="D126" s="257"/>
      <c r="E126" s="257"/>
      <c r="F126" s="189"/>
      <c r="G126" s="189"/>
    </row>
    <row r="127" customFormat="false" ht="12" hidden="false" customHeight="false" outlineLevel="0" collapsed="false">
      <c r="A127" s="189"/>
      <c r="B127" s="260" t="s">
        <v>253</v>
      </c>
      <c r="C127" s="94"/>
      <c r="D127" s="3"/>
      <c r="E127" s="242"/>
      <c r="F127" s="189"/>
      <c r="G127" s="189"/>
    </row>
    <row r="128" customFormat="false" ht="9" hidden="false" customHeight="true" outlineLevel="0" collapsed="false">
      <c r="A128" s="189"/>
      <c r="B128" s="3"/>
      <c r="C128" s="119"/>
      <c r="D128" s="261"/>
      <c r="E128" s="119"/>
      <c r="F128" s="189"/>
      <c r="G128" s="189"/>
    </row>
    <row r="129" customFormat="false" ht="19.4" hidden="false" customHeight="false" outlineLevel="0" collapsed="false">
      <c r="A129" s="189"/>
      <c r="B129" s="262" t="s">
        <v>447</v>
      </c>
      <c r="C129" s="87"/>
      <c r="D129" s="85"/>
      <c r="E129" s="242"/>
      <c r="F129" s="189"/>
      <c r="G129" s="189"/>
    </row>
    <row r="130" customFormat="false" ht="12" hidden="false" customHeight="false" outlineLevel="0" collapsed="false">
      <c r="A130" s="189"/>
      <c r="B130" s="3"/>
      <c r="C130" s="261"/>
      <c r="D130" s="261"/>
      <c r="E130" s="261"/>
      <c r="F130" s="189"/>
      <c r="G130" s="189"/>
    </row>
    <row r="131" customFormat="false" ht="12" hidden="false" customHeight="false" outlineLevel="0" collapsed="false">
      <c r="A131" s="189"/>
      <c r="B131" s="221" t="s">
        <v>264</v>
      </c>
      <c r="C131" s="66" t="str">
        <f aca="false">C53</f>
        <v>2015 metai</v>
      </c>
      <c r="D131" s="66"/>
      <c r="E131" s="66" t="str">
        <f aca="false">E53</f>
        <v>2016 metai</v>
      </c>
      <c r="F131" s="189"/>
      <c r="G131" s="189"/>
    </row>
    <row r="132" customFormat="false" ht="12" hidden="false" customHeight="false" outlineLevel="0" collapsed="false">
      <c r="A132" s="189"/>
      <c r="B132" s="263" t="s">
        <v>266</v>
      </c>
      <c r="C132" s="94"/>
      <c r="D132" s="106"/>
      <c r="E132" s="118"/>
      <c r="F132" s="189"/>
      <c r="G132" s="189"/>
    </row>
    <row r="133" customFormat="false" ht="12" hidden="false" customHeight="false" outlineLevel="0" collapsed="false">
      <c r="A133" s="189"/>
      <c r="B133" s="264" t="s">
        <v>268</v>
      </c>
      <c r="C133" s="94"/>
      <c r="D133" s="78"/>
      <c r="E133" s="118"/>
      <c r="F133" s="189"/>
      <c r="G133" s="189"/>
    </row>
    <row r="134" customFormat="false" ht="12" hidden="false" customHeight="false" outlineLevel="0" collapsed="false">
      <c r="A134" s="189"/>
      <c r="B134" s="263" t="s">
        <v>448</v>
      </c>
      <c r="C134" s="94"/>
      <c r="D134" s="3"/>
      <c r="E134" s="242"/>
      <c r="F134" s="189"/>
      <c r="G134" s="189"/>
    </row>
    <row r="135" customFormat="false" ht="12" hidden="false" customHeight="false" outlineLevel="0" collapsed="false">
      <c r="A135" s="189"/>
      <c r="B135" s="263" t="s">
        <v>449</v>
      </c>
      <c r="C135" s="94"/>
      <c r="D135" s="3"/>
      <c r="E135" s="242"/>
      <c r="F135" s="189"/>
      <c r="G135" s="189"/>
    </row>
    <row r="136" customFormat="false" ht="25.5" hidden="false" customHeight="true" outlineLevel="0" collapsed="false">
      <c r="A136" s="189"/>
      <c r="B136" s="265" t="s">
        <v>450</v>
      </c>
      <c r="C136" s="3"/>
      <c r="D136" s="261"/>
      <c r="E136" s="3"/>
      <c r="F136" s="189"/>
      <c r="G136" s="189"/>
    </row>
    <row r="137" customFormat="false" ht="12" hidden="false" customHeight="true" outlineLevel="0" collapsed="false">
      <c r="A137" s="189"/>
      <c r="B137" s="266"/>
      <c r="C137" s="158"/>
      <c r="D137" s="158"/>
      <c r="E137" s="158"/>
      <c r="F137" s="189"/>
      <c r="G137" s="189"/>
    </row>
    <row r="138" customFormat="false" ht="12" hidden="false" customHeight="true" outlineLevel="0" collapsed="false">
      <c r="A138" s="189"/>
      <c r="B138" s="221" t="s">
        <v>275</v>
      </c>
      <c r="C138" s="66"/>
      <c r="D138" s="66"/>
      <c r="E138" s="66"/>
      <c r="F138" s="189"/>
      <c r="G138" s="189"/>
    </row>
    <row r="139" customFormat="false" ht="86.25" hidden="false" customHeight="true" outlineLevel="0" collapsed="false">
      <c r="A139" s="189"/>
      <c r="B139" s="267" t="s">
        <v>277</v>
      </c>
      <c r="C139" s="268"/>
      <c r="D139" s="268"/>
      <c r="E139" s="268"/>
      <c r="F139" s="189"/>
      <c r="G139" s="189"/>
    </row>
    <row r="140" customFormat="false" ht="12" hidden="false" customHeight="false" outlineLevel="0" collapsed="false">
      <c r="A140" s="189"/>
      <c r="B140" s="261"/>
      <c r="C140" s="3"/>
      <c r="D140" s="3"/>
      <c r="E140" s="3"/>
      <c r="F140" s="189"/>
      <c r="G140" s="189"/>
    </row>
    <row r="141" customFormat="false" ht="12" hidden="false" customHeight="false" outlineLevel="0" collapsed="false">
      <c r="A141" s="189"/>
      <c r="B141" s="269"/>
      <c r="C141" s="270"/>
      <c r="D141" s="270"/>
      <c r="E141" s="270"/>
      <c r="F141" s="189"/>
      <c r="G141" s="189"/>
    </row>
    <row r="142" customFormat="false" ht="13.5" hidden="false" customHeight="true" outlineLevel="0" collapsed="false">
      <c r="A142" s="189"/>
      <c r="B142" s="3"/>
      <c r="C142" s="3"/>
      <c r="D142" s="3"/>
      <c r="E142" s="3"/>
      <c r="F142" s="189"/>
      <c r="G142" s="189"/>
    </row>
    <row r="143" customFormat="false" ht="12" hidden="false" customHeight="false" outlineLevel="0" collapsed="false">
      <c r="A143" s="189"/>
      <c r="B143" s="271" t="s">
        <v>283</v>
      </c>
      <c r="C143" s="162"/>
      <c r="D143" s="162"/>
      <c r="E143" s="162"/>
      <c r="F143" s="189"/>
      <c r="G143" s="189"/>
    </row>
    <row r="144" customFormat="false" ht="12" hidden="false" customHeight="false" outlineLevel="0" collapsed="false">
      <c r="A144" s="189"/>
      <c r="B144" s="3" t="s">
        <v>285</v>
      </c>
      <c r="C144" s="272"/>
      <c r="D144" s="272"/>
      <c r="E144" s="272"/>
      <c r="F144" s="189"/>
      <c r="G144" s="189"/>
    </row>
    <row r="145" customFormat="false" ht="12" hidden="false" customHeight="false" outlineLevel="0" collapsed="false">
      <c r="A145" s="189"/>
      <c r="B145" s="3" t="s">
        <v>287</v>
      </c>
      <c r="C145" s="273"/>
      <c r="D145" s="273"/>
      <c r="E145" s="273"/>
      <c r="F145" s="189"/>
      <c r="G145" s="189"/>
    </row>
    <row r="146" customFormat="false" ht="12" hidden="false" customHeight="false" outlineLevel="0" collapsed="false">
      <c r="A146" s="189"/>
      <c r="B146" s="274" t="s">
        <v>291</v>
      </c>
      <c r="C146" s="275"/>
      <c r="D146" s="275"/>
      <c r="E146" s="275"/>
      <c r="F146" s="189"/>
      <c r="G146" s="189"/>
    </row>
    <row r="147" customFormat="false" ht="30" hidden="false" customHeight="true" outlineLevel="0" collapsed="false">
      <c r="A147" s="189"/>
      <c r="B147" s="276" t="s">
        <v>451</v>
      </c>
      <c r="C147" s="277"/>
      <c r="D147" s="277"/>
      <c r="E147" s="277"/>
      <c r="F147" s="189"/>
      <c r="G147" s="189"/>
    </row>
    <row r="148" customFormat="false" ht="1.5" hidden="false" customHeight="true" outlineLevel="0" collapsed="false">
      <c r="A148" s="189"/>
      <c r="B148" s="189"/>
      <c r="C148" s="189"/>
      <c r="D148" s="189"/>
      <c r="E148" s="278"/>
      <c r="F148" s="189"/>
      <c r="G148" s="189"/>
    </row>
    <row r="149" customFormat="false" ht="8.25" hidden="false" customHeight="true" outlineLevel="0" collapsed="false">
      <c r="A149" s="189"/>
      <c r="B149" s="189"/>
      <c r="C149" s="189"/>
      <c r="D149" s="189"/>
      <c r="E149" s="189"/>
      <c r="F149" s="189"/>
      <c r="G149" s="189"/>
    </row>
  </sheetData>
  <sheetProtection sheet="true" password="df8b" selectLockedCells="true"/>
  <mergeCells count="33">
    <mergeCell ref="D2:E2"/>
    <mergeCell ref="D3:E3"/>
    <mergeCell ref="B6:E6"/>
    <mergeCell ref="C9:E9"/>
    <mergeCell ref="C10:E10"/>
    <mergeCell ref="C14:E14"/>
    <mergeCell ref="C27:E27"/>
    <mergeCell ref="C28:E28"/>
    <mergeCell ref="C29:E29"/>
    <mergeCell ref="C30:E30"/>
    <mergeCell ref="C31:E31"/>
    <mergeCell ref="C32:E32"/>
    <mergeCell ref="C34:E34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C49:E49"/>
    <mergeCell ref="C50:E50"/>
    <mergeCell ref="C51:E51"/>
    <mergeCell ref="C52:E52"/>
    <mergeCell ref="C139:E139"/>
    <mergeCell ref="C144:E144"/>
    <mergeCell ref="C145:E145"/>
    <mergeCell ref="C146:E146"/>
    <mergeCell ref="C147:E147"/>
  </mergeCells>
  <conditionalFormatting sqref="C118 E118">
    <cfRule type="cellIs" priority="2" operator="notEqual" aboveAverage="0" equalAverage="0" bottom="0" percent="0" rank="0" text="" dxfId="2">
      <formula>"Balansas"</formula>
    </cfRule>
  </conditionalFormatting>
  <dataValidations count="8">
    <dataValidation allowBlank="true" errorStyle="stop" operator="between" prompt="Nurodykite identifikacinį numerį (juridinio asmens kodą)" showDropDown="false" showErrorMessage="true" showInputMessage="false" sqref="C29:E30" type="none">
      <formula1>0</formula1>
      <formula2>0</formula2>
    </dataValidation>
    <dataValidation allowBlank="true" errorStyle="stop" operator="between" prompt="Nurodykite pilną įmonės pavadinimą, pvz. Akcinė bendrovė „Pavyzdys“ ar Valstybės įmonė „Pavyzdys“" showDropDown="false" showErrorMessage="true" showInputMessage="false" sqref="C9:E9" type="none">
      <formula1>0</formula1>
      <formula2>0</formula2>
    </dataValidation>
    <dataValidation allowBlank="true" errorStyle="stop" operator="between" prompt="Nurodykite identifikacinį numerį (juridinio asmens kodą)" showDropDown="false" showErrorMessage="true" showInputMessage="false" sqref="C27:E27 C28" type="whole">
      <formula1>0</formula1>
      <formula2>9.99999999999999E+018</formula2>
    </dataValidation>
    <dataValidation allowBlank="true" errorStyle="stop" operator="between" prompt="Nurodykite įmonės teisinę formą (AB, UAB, VĮ), pasirinkdami iš sąrašo" showDropDown="false" showErrorMessage="true" showInputMessage="false" sqref="C10:E10" type="none">
      <formula1>0</formula1>
      <formula2>0</formula2>
    </dataValidation>
    <dataValidation allowBlank="true" errorStyle="stop" operator="between" prompt="Nurodykite įmonės teisinį statusą. Jei neatitinka nei vieno iš pateiktų sąraše, pasirinkite „-“" showDropDown="false" showErrorMessage="true" showInputMessage="false" sqref="C14:E14" type="none">
      <formula1>0</formula1>
      <formula2>0</formula2>
    </dataValidation>
    <dataValidation allowBlank="true" errorStyle="stop" operator="between" showDropDown="false" showErrorMessage="true" showInputMessage="false" sqref="B51:B52" type="none">
      <formula1>0</formula1>
      <formula2>0</formula2>
    </dataValidation>
    <dataValidation allowBlank="true" errorStyle="stop" operator="between" prompt="Nurodykite įmonės direktoriaus (generalinio direktoriaus) vardą ir pavardę. VĮ miškų urėdijų prašome nurodyti miškų urėdo vardą ir pavardę. Pareigų nurodyti nereikia." showDropDown="false" showErrorMessage="true" showInputMessage="false" sqref="C31:E31" type="none">
      <formula1>0</formula1>
      <formula2>0</formula2>
    </dataValidation>
    <dataValidation allowBlank="true" errorStyle="stop" operator="between" prompt="Nurodykite įmonės vyr. finansininko (vyr. buhalterio) vardą ir pavardę. Pareigų nurodyti nereikia." showDropDown="false" showErrorMessage="true" showInputMessage="false" sqref="C32:E32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&amp;CPuslapių &amp;P iš &amp;N</oddFooter>
  </headerFooter>
  <rowBreaks count="1" manualBreakCount="1">
    <brk id="89" man="true" max="16383" min="0"/>
  </rowBreaks>
  <colBreaks count="1" manualBreakCount="1">
    <brk id="5" man="true" max="65535" min="0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21"/>
  <sheetViews>
    <sheetView showFormulas="false" showGridLines="false" showRowColHeaders="true" showZeros="true" rightToLeft="false" tabSelected="false" showOutlineSymbols="true" defaultGridColor="true" view="normal" topLeftCell="A76" colorId="64" zoomScale="110" zoomScaleNormal="110" zoomScalePageLayoutView="100" workbookViewId="0">
      <selection pane="topLeft" activeCell="F102" activeCellId="0" sqref="F102"/>
    </sheetView>
  </sheetViews>
  <sheetFormatPr defaultColWidth="15.73046875" defaultRowHeight="14.25" zeroHeight="false" outlineLevelRow="0" outlineLevelCol="0"/>
  <cols>
    <col collapsed="false" customWidth="true" hidden="false" outlineLevel="0" max="1" min="1" style="279" width="8.82"/>
    <col collapsed="false" customWidth="true" hidden="false" outlineLevel="0" max="2" min="2" style="280" width="25.82"/>
    <col collapsed="false" customWidth="true" hidden="false" outlineLevel="0" max="3" min="3" style="280" width="8.82"/>
    <col collapsed="false" customWidth="true" hidden="false" outlineLevel="0" max="4" min="4" style="280" width="54.82"/>
    <col collapsed="false" customWidth="true" hidden="false" outlineLevel="0" max="5" min="5" style="280" width="20.73"/>
    <col collapsed="false" customWidth="true" hidden="false" outlineLevel="0" max="6" min="6" style="280" width="15.54"/>
    <col collapsed="false" customWidth="true" hidden="false" outlineLevel="0" max="7" min="7" style="280" width="20.73"/>
    <col collapsed="false" customWidth="true" hidden="false" outlineLevel="0" max="8" min="8" style="280" width="15.45"/>
    <col collapsed="false" customWidth="true" hidden="false" outlineLevel="0" max="9" min="9" style="280" width="8.82"/>
    <col collapsed="false" customWidth="true" hidden="false" outlineLevel="0" max="10" min="10" style="279" width="8.82"/>
    <col collapsed="false" customWidth="false" hidden="true" outlineLevel="0" max="16383" min="11" style="0" width="15.73"/>
    <col collapsed="false" customWidth="true" hidden="true" outlineLevel="0" max="16384" min="16384" style="0" width="5.45"/>
  </cols>
  <sheetData>
    <row r="1" customFormat="false" ht="22.5" hidden="false" customHeight="true" outlineLevel="0" collapsed="false"/>
    <row r="2" customFormat="false" ht="25.5" hidden="false" customHeight="true" outlineLevel="0" collapsed="false">
      <c r="B2" s="281" t="s">
        <v>452</v>
      </c>
      <c r="C2" s="281"/>
      <c r="D2" s="281"/>
      <c r="E2" s="281"/>
      <c r="F2" s="281"/>
      <c r="G2" s="282" t="s">
        <v>453</v>
      </c>
      <c r="H2" s="282"/>
      <c r="I2" s="282"/>
    </row>
    <row r="3" customFormat="false" ht="51" hidden="false" customHeight="true" outlineLevel="0" collapsed="false">
      <c r="B3" s="283" t="s">
        <v>454</v>
      </c>
      <c r="C3" s="283"/>
      <c r="D3" s="283"/>
      <c r="E3" s="283"/>
      <c r="F3" s="283"/>
      <c r="G3" s="284" t="s">
        <v>412</v>
      </c>
      <c r="H3" s="285"/>
      <c r="I3" s="163"/>
    </row>
    <row r="4" s="279" customFormat="true" ht="14.25" hidden="false" customHeight="false" outlineLevel="0" collapsed="false">
      <c r="B4" s="286" t="s">
        <v>14</v>
      </c>
      <c r="C4" s="287" t="str">
        <f aca="false">'Finansiniai duomenys'!C8</f>
        <v>UAB „Prienų vandenys“</v>
      </c>
      <c r="D4" s="287"/>
      <c r="E4" s="287"/>
      <c r="F4" s="287"/>
      <c r="G4" s="287"/>
      <c r="H4" s="287"/>
      <c r="I4" s="287"/>
    </row>
    <row r="5" s="279" customFormat="true" ht="14.25" hidden="false" customHeight="false" outlineLevel="0" collapsed="false">
      <c r="B5" s="286" t="s">
        <v>18</v>
      </c>
      <c r="C5" s="288" t="str">
        <f aca="false">IFERROR(VLOOKUP(C4,'Finansiniai duomenys'!R2:T232,3,FALSE()),"")</f>
        <v>Prienų rajono savivaldybė </v>
      </c>
      <c r="D5" s="288"/>
      <c r="E5" s="288"/>
      <c r="F5" s="288"/>
      <c r="G5" s="288"/>
      <c r="H5" s="288"/>
      <c r="I5" s="288"/>
    </row>
    <row r="6" s="279" customFormat="true" ht="15" hidden="false" customHeight="false" outlineLevel="0" collapsed="false">
      <c r="B6" s="286" t="s">
        <v>23</v>
      </c>
      <c r="C6" s="288" t="n">
        <f aca="false">IFERROR(VLOOKUP(C4,'Finansiniai duomenys'!R2:T232,2,FALSE()),"")</f>
        <v>170639781</v>
      </c>
      <c r="D6" s="288"/>
      <c r="E6" s="288"/>
      <c r="F6" s="288"/>
      <c r="G6" s="288"/>
      <c r="H6" s="288"/>
      <c r="I6" s="288"/>
    </row>
    <row r="7" customFormat="false" ht="14.25" hidden="false" customHeight="false" outlineLevel="0" collapsed="false">
      <c r="B7" s="286" t="s">
        <v>428</v>
      </c>
      <c r="C7" s="288" t="str">
        <f aca="false">IFERROR(VLOOKUP(C4,'Finansiniai duomenys'!R2:V232,5,FALSE()),"")</f>
        <v>Vandentvarka</v>
      </c>
      <c r="D7" s="288"/>
      <c r="E7" s="288"/>
      <c r="F7" s="288"/>
      <c r="G7" s="288"/>
      <c r="H7" s="288"/>
      <c r="I7" s="288"/>
      <c r="L7" s="279"/>
    </row>
    <row r="8" customFormat="false" ht="17.35" hidden="false" customHeight="false" outlineLevel="0" collapsed="false">
      <c r="B8" s="289"/>
      <c r="C8" s="290"/>
      <c r="D8" s="290"/>
      <c r="E8" s="162"/>
      <c r="F8" s="291"/>
      <c r="G8" s="162"/>
      <c r="H8" s="292"/>
      <c r="I8" s="163"/>
      <c r="L8" s="279"/>
    </row>
    <row r="9" customFormat="false" ht="17.35" hidden="false" customHeight="false" outlineLevel="0" collapsed="false">
      <c r="B9" s="289"/>
      <c r="C9" s="290"/>
      <c r="D9" s="290"/>
      <c r="E9" s="162"/>
      <c r="F9" s="291"/>
      <c r="G9" s="162"/>
      <c r="H9" s="292"/>
      <c r="I9" s="163"/>
    </row>
    <row r="10" customFormat="false" ht="14.25" hidden="false" customHeight="false" outlineLevel="0" collapsed="false">
      <c r="B10" s="289"/>
      <c r="C10" s="290"/>
      <c r="D10" s="290"/>
      <c r="E10" s="162"/>
      <c r="F10" s="291"/>
      <c r="G10" s="162"/>
      <c r="H10" s="292"/>
      <c r="I10" s="163"/>
    </row>
    <row r="11" customFormat="false" ht="14.25" hidden="false" customHeight="false" outlineLevel="0" collapsed="false">
      <c r="B11" s="289"/>
      <c r="C11" s="293" t="s">
        <v>455</v>
      </c>
      <c r="D11" s="294"/>
      <c r="E11" s="295"/>
      <c r="F11" s="296"/>
      <c r="G11" s="296"/>
      <c r="H11" s="296"/>
      <c r="I11" s="297"/>
    </row>
    <row r="12" customFormat="false" ht="16.5" hidden="false" customHeight="true" outlineLevel="0" collapsed="false">
      <c r="B12" s="289"/>
      <c r="C12" s="298"/>
      <c r="D12" s="299"/>
      <c r="E12" s="300"/>
      <c r="F12" s="301"/>
      <c r="G12" s="301"/>
      <c r="H12" s="301"/>
      <c r="I12" s="302"/>
    </row>
    <row r="13" customFormat="false" ht="24.75" hidden="false" customHeight="true" outlineLevel="0" collapsed="false">
      <c r="B13" s="289"/>
      <c r="C13" s="303" t="s">
        <v>456</v>
      </c>
      <c r="D13" s="303"/>
      <c r="E13" s="162"/>
      <c r="F13" s="304" t="s">
        <v>254</v>
      </c>
      <c r="G13" s="304"/>
      <c r="H13" s="304"/>
      <c r="I13" s="163"/>
    </row>
    <row r="14" customFormat="false" ht="14.25" hidden="false" customHeight="false" outlineLevel="0" collapsed="false">
      <c r="B14" s="289"/>
      <c r="C14" s="305" t="s">
        <v>457</v>
      </c>
      <c r="D14" s="162"/>
      <c r="E14" s="162"/>
      <c r="F14" s="306" t="s">
        <v>458</v>
      </c>
      <c r="G14" s="306"/>
      <c r="H14" s="306"/>
      <c r="I14" s="163"/>
    </row>
    <row r="15" customFormat="false" ht="14.25" hidden="false" customHeight="false" outlineLevel="0" collapsed="false">
      <c r="B15" s="289"/>
      <c r="C15" s="289" t="s">
        <v>459</v>
      </c>
      <c r="D15" s="162"/>
      <c r="E15" s="162"/>
      <c r="F15" s="306" t="s">
        <v>254</v>
      </c>
      <c r="G15" s="306"/>
      <c r="H15" s="306"/>
      <c r="I15" s="163"/>
    </row>
    <row r="16" customFormat="false" ht="26.25" hidden="false" customHeight="true" outlineLevel="0" collapsed="false">
      <c r="B16" s="289"/>
      <c r="C16" s="307" t="s">
        <v>460</v>
      </c>
      <c r="D16" s="307"/>
      <c r="E16" s="308"/>
      <c r="F16" s="306" t="s">
        <v>254</v>
      </c>
      <c r="G16" s="306"/>
      <c r="H16" s="306"/>
      <c r="I16" s="163"/>
    </row>
    <row r="17" customFormat="false" ht="14.25" hidden="false" customHeight="false" outlineLevel="0" collapsed="false">
      <c r="B17" s="289"/>
      <c r="C17" s="309"/>
      <c r="D17" s="310"/>
      <c r="E17" s="310"/>
      <c r="F17" s="311"/>
      <c r="G17" s="311"/>
      <c r="H17" s="312"/>
      <c r="I17" s="313"/>
    </row>
    <row r="18" customFormat="false" ht="14.25" hidden="false" customHeight="false" outlineLevel="0" collapsed="false">
      <c r="B18" s="289"/>
      <c r="C18" s="289"/>
      <c r="D18" s="162"/>
      <c r="E18" s="162"/>
      <c r="F18" s="314"/>
      <c r="G18" s="314"/>
      <c r="H18" s="315"/>
      <c r="I18" s="163"/>
    </row>
    <row r="19" customFormat="false" ht="14.25" hidden="false" customHeight="false" outlineLevel="0" collapsed="false">
      <c r="B19" s="289"/>
      <c r="C19" s="289" t="s">
        <v>461</v>
      </c>
      <c r="D19" s="162"/>
      <c r="E19" s="308"/>
      <c r="F19" s="316" t="s">
        <v>254</v>
      </c>
      <c r="G19" s="316"/>
      <c r="H19" s="316"/>
      <c r="I19" s="163"/>
    </row>
    <row r="20" customFormat="false" ht="14.25" hidden="false" customHeight="false" outlineLevel="0" collapsed="false">
      <c r="B20" s="317"/>
      <c r="C20" s="31" t="s">
        <v>462</v>
      </c>
      <c r="D20" s="162"/>
      <c r="E20" s="162"/>
      <c r="F20" s="318" t="s">
        <v>463</v>
      </c>
      <c r="G20" s="318"/>
      <c r="H20" s="318"/>
      <c r="I20" s="163"/>
    </row>
    <row r="21" customFormat="false" ht="14.25" hidden="false" customHeight="false" outlineLevel="0" collapsed="false">
      <c r="B21" s="317"/>
      <c r="C21" s="319" t="s">
        <v>464</v>
      </c>
      <c r="D21" s="320"/>
      <c r="E21" s="321"/>
      <c r="F21" s="322" t="n">
        <v>2021</v>
      </c>
      <c r="G21" s="322"/>
      <c r="H21" s="322"/>
      <c r="I21" s="323"/>
    </row>
    <row r="22" customFormat="false" ht="14.25" hidden="false" customHeight="false" outlineLevel="0" collapsed="false">
      <c r="B22" s="317"/>
      <c r="C22" s="162" t="s">
        <v>465</v>
      </c>
      <c r="D22" s="324"/>
      <c r="E22" s="308"/>
      <c r="F22" s="322" t="s">
        <v>466</v>
      </c>
      <c r="G22" s="322"/>
      <c r="H22" s="322"/>
      <c r="I22" s="163"/>
    </row>
    <row r="23" customFormat="false" ht="14.25" hidden="false" customHeight="false" outlineLevel="0" collapsed="false">
      <c r="B23" s="317"/>
      <c r="C23" s="162" t="s">
        <v>467</v>
      </c>
      <c r="D23" s="324"/>
      <c r="E23" s="308"/>
      <c r="F23" s="325" t="s">
        <v>468</v>
      </c>
      <c r="G23" s="325"/>
      <c r="H23" s="325"/>
      <c r="I23" s="163"/>
    </row>
    <row r="24" customFormat="false" ht="19.4" hidden="false" customHeight="false" outlineLevel="0" collapsed="false">
      <c r="B24" s="317"/>
      <c r="C24" s="326" t="s">
        <v>469</v>
      </c>
      <c r="D24" s="327"/>
      <c r="E24" s="328"/>
      <c r="F24" s="322" t="s">
        <v>466</v>
      </c>
      <c r="G24" s="322"/>
      <c r="H24" s="322"/>
      <c r="I24" s="329"/>
    </row>
    <row r="25" customFormat="false" ht="14.25" hidden="false" customHeight="false" outlineLevel="0" collapsed="false">
      <c r="B25" s="317"/>
      <c r="C25" s="310"/>
      <c r="D25" s="330"/>
      <c r="E25" s="331"/>
      <c r="F25" s="311"/>
      <c r="G25" s="311"/>
      <c r="H25" s="312"/>
      <c r="I25" s="313"/>
    </row>
    <row r="26" customFormat="false" ht="19.4" hidden="false" customHeight="false" outlineLevel="0" collapsed="false">
      <c r="B26" s="317"/>
      <c r="C26" s="332" t="s">
        <v>470</v>
      </c>
      <c r="D26" s="333"/>
      <c r="E26" s="334"/>
      <c r="F26" s="335"/>
      <c r="G26" s="336"/>
      <c r="H26" s="337"/>
      <c r="I26" s="338"/>
    </row>
    <row r="27" customFormat="false" ht="14.25" hidden="false" customHeight="false" outlineLevel="0" collapsed="false">
      <c r="B27" s="317"/>
      <c r="C27" s="162"/>
      <c r="D27" s="324"/>
      <c r="E27" s="308"/>
      <c r="F27" s="314"/>
      <c r="G27" s="314"/>
      <c r="H27" s="315"/>
      <c r="I27" s="163"/>
    </row>
    <row r="28" customFormat="false" ht="14.25" hidden="false" customHeight="false" outlineLevel="0" collapsed="false">
      <c r="B28" s="317"/>
      <c r="C28" s="162" t="s">
        <v>471</v>
      </c>
      <c r="D28" s="324"/>
      <c r="E28" s="308"/>
      <c r="F28" s="304" t="s">
        <v>78</v>
      </c>
      <c r="G28" s="304"/>
      <c r="H28" s="304"/>
      <c r="I28" s="163"/>
    </row>
    <row r="29" customFormat="false" ht="14.25" hidden="false" customHeight="false" outlineLevel="0" collapsed="false">
      <c r="B29" s="317"/>
      <c r="C29" s="162" t="s">
        <v>472</v>
      </c>
      <c r="D29" s="324"/>
      <c r="E29" s="162"/>
      <c r="F29" s="339"/>
      <c r="G29" s="339"/>
      <c r="H29" s="339"/>
      <c r="I29" s="163"/>
    </row>
    <row r="30" customFormat="false" ht="35.25" hidden="false" customHeight="true" outlineLevel="0" collapsed="false">
      <c r="B30" s="317"/>
      <c r="C30" s="340" t="s">
        <v>473</v>
      </c>
      <c r="D30" s="340"/>
      <c r="E30" s="198"/>
      <c r="F30" s="341"/>
      <c r="G30" s="341"/>
      <c r="H30" s="341"/>
      <c r="I30" s="163"/>
    </row>
    <row r="31" customFormat="false" ht="50.25" hidden="false" customHeight="true" outlineLevel="0" collapsed="false">
      <c r="B31" s="289"/>
      <c r="C31" s="307" t="s">
        <v>474</v>
      </c>
      <c r="D31" s="307"/>
      <c r="E31" s="308"/>
      <c r="F31" s="306"/>
      <c r="G31" s="306"/>
      <c r="H31" s="306"/>
      <c r="I31" s="163"/>
    </row>
    <row r="32" customFormat="false" ht="14.25" hidden="false" customHeight="false" outlineLevel="0" collapsed="false">
      <c r="B32" s="289"/>
      <c r="C32" s="309"/>
      <c r="D32" s="310"/>
      <c r="E32" s="331"/>
      <c r="F32" s="342"/>
      <c r="G32" s="310"/>
      <c r="H32" s="342"/>
      <c r="I32" s="313"/>
    </row>
    <row r="33" customFormat="false" ht="19.4" hidden="false" customHeight="false" outlineLevel="0" collapsed="false">
      <c r="B33" s="289"/>
      <c r="C33" s="343"/>
      <c r="D33" s="343"/>
      <c r="E33" s="162"/>
      <c r="F33" s="344"/>
      <c r="G33" s="344"/>
      <c r="H33" s="344"/>
      <c r="I33" s="345"/>
    </row>
    <row r="34" customFormat="false" ht="26.25" hidden="false" customHeight="true" outlineLevel="0" collapsed="false">
      <c r="B34" s="317"/>
      <c r="C34" s="346" t="s">
        <v>475</v>
      </c>
      <c r="D34" s="347"/>
      <c r="E34" s="348"/>
      <c r="F34" s="349" t="s">
        <v>94</v>
      </c>
      <c r="G34" s="348"/>
      <c r="H34" s="350" t="s">
        <v>95</v>
      </c>
      <c r="I34" s="351"/>
    </row>
    <row r="35" customFormat="false" ht="18" hidden="false" customHeight="true" outlineLevel="0" collapsed="false">
      <c r="B35" s="317"/>
      <c r="C35" s="352" t="s">
        <v>476</v>
      </c>
      <c r="D35" s="343"/>
      <c r="E35" s="162"/>
      <c r="F35" s="162"/>
      <c r="G35" s="162"/>
      <c r="H35" s="162"/>
      <c r="I35" s="163"/>
    </row>
    <row r="36" customFormat="false" ht="14.25" hidden="false" customHeight="false" outlineLevel="0" collapsed="false">
      <c r="B36" s="317"/>
      <c r="C36" s="352" t="s">
        <v>477</v>
      </c>
      <c r="D36" s="343"/>
      <c r="E36" s="162"/>
      <c r="F36" s="353" t="n">
        <f aca="false">'Finansiniai duomenys'!C34</f>
        <v>1516.1</v>
      </c>
      <c r="G36" s="162"/>
      <c r="H36" s="353" t="n">
        <f aca="false">'Finansiniai duomenys'!E34</f>
        <v>1962.9</v>
      </c>
      <c r="I36" s="163"/>
    </row>
    <row r="37" customFormat="false" ht="14.25" hidden="false" customHeight="false" outlineLevel="0" collapsed="false">
      <c r="B37" s="317"/>
      <c r="C37" s="354" t="s">
        <v>478</v>
      </c>
      <c r="D37" s="355" t="s">
        <v>479</v>
      </c>
      <c r="E37" s="162"/>
      <c r="F37" s="356" t="n">
        <v>677.15</v>
      </c>
      <c r="G37" s="162"/>
      <c r="H37" s="356" t="n">
        <v>817.37</v>
      </c>
      <c r="I37" s="163"/>
    </row>
    <row r="38" customFormat="false" ht="14.25" hidden="false" customHeight="false" outlineLevel="0" collapsed="false">
      <c r="B38" s="317"/>
      <c r="C38" s="354" t="s">
        <v>480</v>
      </c>
      <c r="D38" s="355" t="s">
        <v>481</v>
      </c>
      <c r="E38" s="162"/>
      <c r="F38" s="356" t="n">
        <v>761.545</v>
      </c>
      <c r="G38" s="162"/>
      <c r="H38" s="356" t="n">
        <v>1069.5</v>
      </c>
      <c r="I38" s="163"/>
    </row>
    <row r="39" customFormat="false" ht="14.25" hidden="false" customHeight="false" outlineLevel="0" collapsed="false">
      <c r="B39" s="317"/>
      <c r="C39" s="354" t="s">
        <v>482</v>
      </c>
      <c r="D39" s="355"/>
      <c r="E39" s="162"/>
      <c r="F39" s="356"/>
      <c r="G39" s="162"/>
      <c r="H39" s="356"/>
      <c r="I39" s="163"/>
    </row>
    <row r="40" customFormat="false" ht="14.25" hidden="false" customHeight="false" outlineLevel="0" collapsed="false">
      <c r="B40" s="317"/>
      <c r="C40" s="354" t="s">
        <v>483</v>
      </c>
      <c r="D40" s="355"/>
      <c r="E40" s="162"/>
      <c r="F40" s="356"/>
      <c r="G40" s="162"/>
      <c r="H40" s="356"/>
      <c r="I40" s="163"/>
    </row>
    <row r="41" customFormat="false" ht="14.25" hidden="false" customHeight="false" outlineLevel="0" collapsed="false">
      <c r="B41" s="317"/>
      <c r="C41" s="354" t="s">
        <v>484</v>
      </c>
      <c r="D41" s="355"/>
      <c r="E41" s="162"/>
      <c r="F41" s="356"/>
      <c r="G41" s="162"/>
      <c r="H41" s="356"/>
      <c r="I41" s="163"/>
    </row>
    <row r="42" customFormat="false" ht="14.25" hidden="false" customHeight="false" outlineLevel="0" collapsed="false">
      <c r="B42" s="317"/>
      <c r="C42" s="354" t="s">
        <v>485</v>
      </c>
      <c r="D42" s="355"/>
      <c r="E42" s="162"/>
      <c r="F42" s="356"/>
      <c r="G42" s="162"/>
      <c r="H42" s="356"/>
      <c r="I42" s="163"/>
    </row>
    <row r="43" customFormat="false" ht="14.25" hidden="false" customHeight="false" outlineLevel="0" collapsed="false">
      <c r="B43" s="317"/>
      <c r="C43" s="354" t="s">
        <v>486</v>
      </c>
      <c r="D43" s="355"/>
      <c r="E43" s="162"/>
      <c r="F43" s="356"/>
      <c r="G43" s="162"/>
      <c r="H43" s="356"/>
      <c r="I43" s="163"/>
    </row>
    <row r="44" customFormat="false" ht="19.4" hidden="false" customHeight="false" outlineLevel="0" collapsed="false">
      <c r="B44" s="317"/>
      <c r="C44" s="354" t="s">
        <v>487</v>
      </c>
      <c r="D44" s="355"/>
      <c r="E44" s="162"/>
      <c r="F44" s="356"/>
      <c r="G44" s="162"/>
      <c r="H44" s="356"/>
      <c r="I44" s="163"/>
    </row>
    <row r="45" customFormat="false" ht="14.25" hidden="false" customHeight="false" outlineLevel="0" collapsed="false">
      <c r="B45" s="317"/>
      <c r="C45" s="354" t="s">
        <v>488</v>
      </c>
      <c r="D45" s="355"/>
      <c r="E45" s="162"/>
      <c r="F45" s="356"/>
      <c r="G45" s="162"/>
      <c r="H45" s="356"/>
      <c r="I45" s="163"/>
    </row>
    <row r="46" customFormat="false" ht="19.4" hidden="false" customHeight="false" outlineLevel="0" collapsed="false">
      <c r="B46" s="317"/>
      <c r="C46" s="354" t="s">
        <v>489</v>
      </c>
      <c r="D46" s="355"/>
      <c r="E46" s="162"/>
      <c r="F46" s="356"/>
      <c r="G46" s="162"/>
      <c r="H46" s="356"/>
      <c r="I46" s="163"/>
    </row>
    <row r="47" customFormat="false" ht="14.25" hidden="false" customHeight="false" outlineLevel="0" collapsed="false">
      <c r="B47" s="317"/>
      <c r="C47" s="357" t="s">
        <v>490</v>
      </c>
      <c r="D47" s="343"/>
      <c r="E47" s="162"/>
      <c r="F47" s="353" t="n">
        <f aca="false">F36-F37-F38-F39-F40-F44-F45-F46-F41-F43</f>
        <v>77.405</v>
      </c>
      <c r="G47" s="162"/>
      <c r="H47" s="353" t="n">
        <f aca="false">H36-H37-H38-H39-H40-H44-H45-H46-H41-H43</f>
        <v>76.0300000000002</v>
      </c>
      <c r="I47" s="163"/>
    </row>
    <row r="48" customFormat="false" ht="14.25" hidden="false" customHeight="false" outlineLevel="0" collapsed="false">
      <c r="B48" s="289"/>
      <c r="C48" s="358"/>
      <c r="D48" s="359"/>
      <c r="E48" s="360"/>
      <c r="F48" s="360"/>
      <c r="G48" s="360"/>
      <c r="H48" s="360"/>
      <c r="I48" s="361"/>
    </row>
    <row r="49" customFormat="false" ht="14.25" hidden="false" customHeight="false" outlineLevel="0" collapsed="false">
      <c r="B49" s="289"/>
      <c r="C49" s="343"/>
      <c r="D49" s="343"/>
      <c r="E49" s="162"/>
      <c r="F49" s="162"/>
      <c r="G49" s="162"/>
      <c r="H49" s="162"/>
      <c r="I49" s="163"/>
    </row>
    <row r="50" customFormat="false" ht="19.4" hidden="false" customHeight="false" outlineLevel="0" collapsed="false">
      <c r="B50" s="289"/>
      <c r="C50" s="293" t="s">
        <v>17</v>
      </c>
      <c r="D50" s="362"/>
      <c r="E50" s="295"/>
      <c r="F50" s="363" t="s">
        <v>94</v>
      </c>
      <c r="G50" s="296"/>
      <c r="H50" s="364" t="s">
        <v>95</v>
      </c>
      <c r="I50" s="365"/>
    </row>
    <row r="51" customFormat="false" ht="14.25" hidden="false" customHeight="false" outlineLevel="0" collapsed="false">
      <c r="B51" s="289"/>
      <c r="C51" s="366" t="s">
        <v>491</v>
      </c>
      <c r="D51" s="367"/>
      <c r="E51" s="368"/>
      <c r="F51" s="369"/>
      <c r="G51" s="370"/>
      <c r="H51" s="369"/>
      <c r="I51" s="371"/>
    </row>
    <row r="52" customFormat="false" ht="14.25" hidden="false" customHeight="false" outlineLevel="0" collapsed="false">
      <c r="B52" s="289"/>
      <c r="C52" s="372" t="s">
        <v>492</v>
      </c>
      <c r="D52" s="373"/>
      <c r="E52" s="374"/>
      <c r="F52" s="375"/>
      <c r="G52" s="376"/>
      <c r="H52" s="375"/>
      <c r="I52" s="377"/>
    </row>
    <row r="53" customFormat="false" ht="14.25" hidden="false" customHeight="false" outlineLevel="0" collapsed="false">
      <c r="B53" s="289"/>
      <c r="C53" s="289" t="s">
        <v>493</v>
      </c>
      <c r="D53" s="162"/>
      <c r="E53" s="162"/>
      <c r="F53" s="378"/>
      <c r="G53" s="162"/>
      <c r="H53" s="378"/>
      <c r="I53" s="163"/>
    </row>
    <row r="54" customFormat="false" ht="14.25" hidden="false" customHeight="false" outlineLevel="0" collapsed="false">
      <c r="B54" s="289"/>
      <c r="C54" s="289" t="s">
        <v>494</v>
      </c>
      <c r="D54" s="162"/>
      <c r="E54" s="162"/>
      <c r="F54" s="378"/>
      <c r="G54" s="162"/>
      <c r="H54" s="378"/>
      <c r="I54" s="163"/>
    </row>
    <row r="55" customFormat="false" ht="14.25" hidden="false" customHeight="false" outlineLevel="0" collapsed="false">
      <c r="B55" s="289"/>
      <c r="C55" s="289" t="s">
        <v>495</v>
      </c>
      <c r="D55" s="162"/>
      <c r="E55" s="162"/>
      <c r="F55" s="378"/>
      <c r="G55" s="162"/>
      <c r="H55" s="378"/>
      <c r="I55" s="163"/>
    </row>
    <row r="56" customFormat="false" ht="14.25" hidden="false" customHeight="false" outlineLevel="0" collapsed="false">
      <c r="B56" s="289"/>
      <c r="C56" s="289" t="s">
        <v>496</v>
      </c>
      <c r="D56" s="162"/>
      <c r="E56" s="162"/>
      <c r="F56" s="378"/>
      <c r="G56" s="162"/>
      <c r="H56" s="378"/>
      <c r="I56" s="163"/>
    </row>
    <row r="57" customFormat="false" ht="14.25" hidden="false" customHeight="false" outlineLevel="0" collapsed="false">
      <c r="B57" s="289"/>
      <c r="C57" s="309" t="s">
        <v>497</v>
      </c>
      <c r="D57" s="310"/>
      <c r="E57" s="310"/>
      <c r="F57" s="379"/>
      <c r="G57" s="310"/>
      <c r="H57" s="379"/>
      <c r="I57" s="313"/>
    </row>
    <row r="58" customFormat="false" ht="14.25" hidden="false" customHeight="false" outlineLevel="0" collapsed="false">
      <c r="B58" s="289"/>
      <c r="C58" s="380" t="s">
        <v>498</v>
      </c>
      <c r="D58" s="381"/>
      <c r="E58" s="381"/>
      <c r="F58" s="382"/>
      <c r="G58" s="381"/>
      <c r="H58" s="382"/>
      <c r="I58" s="383"/>
    </row>
    <row r="59" customFormat="false" ht="14.25" hidden="false" customHeight="false" outlineLevel="0" collapsed="false">
      <c r="B59" s="289"/>
      <c r="C59" s="384" t="s">
        <v>499</v>
      </c>
      <c r="D59" s="381"/>
      <c r="E59" s="381"/>
      <c r="F59" s="382"/>
      <c r="G59" s="381"/>
      <c r="H59" s="382"/>
      <c r="I59" s="385"/>
    </row>
    <row r="60" customFormat="false" ht="14.25" hidden="false" customHeight="false" outlineLevel="0" collapsed="false">
      <c r="B60" s="289"/>
      <c r="C60" s="386" t="s">
        <v>500</v>
      </c>
      <c r="D60" s="360"/>
      <c r="E60" s="360"/>
      <c r="F60" s="387"/>
      <c r="G60" s="360"/>
      <c r="H60" s="387"/>
      <c r="I60" s="361"/>
    </row>
    <row r="61" customFormat="false" ht="14.25" hidden="false" customHeight="false" outlineLevel="0" collapsed="false">
      <c r="B61" s="289"/>
      <c r="C61" s="388"/>
      <c r="D61" s="162"/>
      <c r="E61" s="162"/>
      <c r="F61" s="389"/>
      <c r="G61" s="162"/>
      <c r="H61" s="389"/>
      <c r="I61" s="163"/>
    </row>
    <row r="62" customFormat="false" ht="19.4" hidden="false" customHeight="false" outlineLevel="0" collapsed="false">
      <c r="B62" s="390"/>
      <c r="C62" s="391" t="s">
        <v>12</v>
      </c>
      <c r="D62" s="392"/>
      <c r="E62" s="393"/>
      <c r="F62" s="394" t="s">
        <v>94</v>
      </c>
      <c r="G62" s="395"/>
      <c r="H62" s="394" t="s">
        <v>95</v>
      </c>
      <c r="I62" s="396"/>
    </row>
    <row r="63" customFormat="false" ht="14.25" hidden="false" customHeight="false" outlineLevel="0" collapsed="false">
      <c r="B63" s="317"/>
      <c r="C63" s="319" t="s">
        <v>501</v>
      </c>
      <c r="D63" s="320"/>
      <c r="E63" s="48"/>
      <c r="F63" s="397"/>
      <c r="G63" s="398"/>
      <c r="H63" s="397"/>
      <c r="I63" s="399"/>
    </row>
    <row r="64" customFormat="false" ht="14.25" hidden="false" customHeight="false" outlineLevel="0" collapsed="false">
      <c r="B64" s="317"/>
      <c r="C64" s="310" t="s">
        <v>502</v>
      </c>
      <c r="D64" s="400"/>
      <c r="E64" s="401"/>
      <c r="F64" s="402"/>
      <c r="G64" s="403"/>
      <c r="H64" s="402"/>
      <c r="I64" s="404"/>
    </row>
    <row r="65" customFormat="false" ht="14.25" hidden="false" customHeight="false" outlineLevel="0" collapsed="false">
      <c r="B65" s="317"/>
      <c r="C65" s="381" t="s">
        <v>503</v>
      </c>
      <c r="D65" s="381"/>
      <c r="E65" s="381"/>
      <c r="F65" s="405"/>
      <c r="G65" s="381"/>
      <c r="H65" s="405"/>
      <c r="I65" s="406"/>
    </row>
    <row r="66" customFormat="false" ht="14.25" hidden="false" customHeight="false" outlineLevel="0" collapsed="false">
      <c r="B66" s="317"/>
      <c r="C66" s="162" t="s">
        <v>504</v>
      </c>
      <c r="D66" s="162"/>
      <c r="E66" s="162"/>
      <c r="F66" s="397"/>
      <c r="G66" s="162"/>
      <c r="H66" s="397"/>
      <c r="I66" s="407"/>
    </row>
    <row r="67" customFormat="false" ht="14.25" hidden="false" customHeight="false" outlineLevel="0" collapsed="false">
      <c r="B67" s="317"/>
      <c r="C67" s="310" t="s">
        <v>505</v>
      </c>
      <c r="D67" s="310"/>
      <c r="E67" s="310"/>
      <c r="F67" s="402"/>
      <c r="G67" s="310"/>
      <c r="H67" s="402"/>
      <c r="I67" s="408"/>
    </row>
    <row r="68" customFormat="false" ht="19.4" hidden="false" customHeight="false" outlineLevel="0" collapsed="false">
      <c r="B68" s="317"/>
      <c r="C68" s="162" t="s">
        <v>506</v>
      </c>
      <c r="D68" s="162"/>
      <c r="E68" s="162"/>
      <c r="F68" s="397"/>
      <c r="G68" s="162"/>
      <c r="H68" s="397"/>
      <c r="I68" s="407"/>
    </row>
    <row r="69" customFormat="false" ht="14.25" hidden="false" customHeight="false" outlineLevel="0" collapsed="false">
      <c r="B69" s="317"/>
      <c r="C69" s="310" t="s">
        <v>507</v>
      </c>
      <c r="D69" s="310"/>
      <c r="E69" s="310"/>
      <c r="F69" s="402"/>
      <c r="G69" s="310"/>
      <c r="H69" s="402"/>
      <c r="I69" s="408"/>
    </row>
    <row r="70" customFormat="false" ht="14.25" hidden="false" customHeight="false" outlineLevel="0" collapsed="false">
      <c r="B70" s="317"/>
      <c r="C70" s="409" t="s">
        <v>508</v>
      </c>
      <c r="D70" s="410"/>
      <c r="E70" s="381"/>
      <c r="F70" s="411" t="str">
        <f aca="false">IF(ROUND(SUM(F66:F67),1)=ROUND(SUM(F68:F69),1),"Balansas","Klaida")</f>
        <v>Balansas</v>
      </c>
      <c r="G70" s="381"/>
      <c r="H70" s="411" t="str">
        <f aca="false">IF(ROUND(SUM(H66:H67),1)=ROUND(SUM(H68:H69),1),"Balansas","Klaida")</f>
        <v>Balansas</v>
      </c>
      <c r="I70" s="383"/>
    </row>
    <row r="71" customFormat="false" ht="14.25" hidden="false" customHeight="false" outlineLevel="0" collapsed="false">
      <c r="B71" s="289"/>
      <c r="C71" s="162"/>
      <c r="D71" s="162"/>
      <c r="E71" s="162"/>
      <c r="F71" s="389"/>
      <c r="G71" s="162"/>
      <c r="H71" s="389"/>
      <c r="I71" s="361"/>
      <c r="J71" s="412"/>
    </row>
    <row r="72" customFormat="false" ht="23.25" hidden="false" customHeight="true" outlineLevel="0" collapsed="false">
      <c r="B72" s="289"/>
      <c r="C72" s="293" t="s">
        <v>3</v>
      </c>
      <c r="D72" s="294"/>
      <c r="E72" s="295"/>
      <c r="F72" s="364" t="s">
        <v>94</v>
      </c>
      <c r="G72" s="413"/>
      <c r="H72" s="364" t="s">
        <v>95</v>
      </c>
      <c r="I72" s="365"/>
    </row>
    <row r="73" customFormat="false" ht="14.25" hidden="false" customHeight="false" outlineLevel="0" collapsed="false">
      <c r="B73" s="289"/>
      <c r="C73" s="414" t="s">
        <v>509</v>
      </c>
      <c r="D73" s="415"/>
      <c r="E73" s="415"/>
      <c r="F73" s="416" t="n">
        <v>860</v>
      </c>
      <c r="G73" s="415"/>
      <c r="H73" s="417" t="n">
        <v>69.4</v>
      </c>
      <c r="I73" s="418"/>
    </row>
    <row r="74" customFormat="false" ht="19.4" hidden="false" customHeight="false" outlineLevel="0" collapsed="false">
      <c r="B74" s="289"/>
      <c r="C74" s="309" t="s">
        <v>510</v>
      </c>
      <c r="D74" s="310"/>
      <c r="E74" s="310"/>
      <c r="F74" s="379" t="n">
        <v>190.1</v>
      </c>
      <c r="G74" s="310"/>
      <c r="H74" s="419" t="n">
        <v>191.4</v>
      </c>
      <c r="I74" s="313"/>
    </row>
    <row r="75" customFormat="false" ht="14.25" hidden="false" customHeight="false" outlineLevel="0" collapsed="false">
      <c r="B75" s="289"/>
      <c r="C75" s="380" t="s">
        <v>511</v>
      </c>
      <c r="D75" s="410"/>
      <c r="E75" s="381"/>
      <c r="F75" s="382" t="n">
        <v>107.4</v>
      </c>
      <c r="G75" s="381"/>
      <c r="H75" s="420" t="n">
        <v>108.2</v>
      </c>
      <c r="I75" s="383"/>
    </row>
    <row r="76" customFormat="false" ht="14.25" hidden="false" customHeight="false" outlineLevel="0" collapsed="false">
      <c r="B76" s="289"/>
      <c r="C76" s="305" t="s">
        <v>512</v>
      </c>
      <c r="D76" s="162"/>
      <c r="E76" s="162"/>
      <c r="F76" s="421" t="n">
        <v>586.5</v>
      </c>
      <c r="G76" s="162"/>
      <c r="H76" s="421" t="n">
        <v>566.1</v>
      </c>
      <c r="I76" s="422"/>
    </row>
    <row r="77" customFormat="false" ht="14.25" hidden="false" customHeight="false" outlineLevel="0" collapsed="false">
      <c r="B77" s="289"/>
      <c r="C77" s="423" t="s">
        <v>513</v>
      </c>
      <c r="D77" s="310"/>
      <c r="E77" s="310"/>
      <c r="F77" s="419" t="n">
        <v>151</v>
      </c>
      <c r="G77" s="310"/>
      <c r="H77" s="419" t="n">
        <v>122</v>
      </c>
      <c r="I77" s="424"/>
    </row>
    <row r="78" customFormat="false" ht="14.25" hidden="false" customHeight="false" outlineLevel="0" collapsed="false">
      <c r="B78" s="289"/>
      <c r="C78" s="305" t="s">
        <v>514</v>
      </c>
      <c r="D78" s="425"/>
      <c r="E78" s="425"/>
      <c r="F78" s="421" t="n">
        <v>482.2</v>
      </c>
      <c r="G78" s="425"/>
      <c r="H78" s="421" t="n">
        <v>467.3</v>
      </c>
      <c r="I78" s="422"/>
    </row>
    <row r="79" customFormat="false" ht="14.25" hidden="false" customHeight="false" outlineLevel="0" collapsed="false">
      <c r="B79" s="289"/>
      <c r="C79" s="423" t="s">
        <v>515</v>
      </c>
      <c r="D79" s="426"/>
      <c r="E79" s="426"/>
      <c r="F79" s="419" t="n">
        <v>72.6</v>
      </c>
      <c r="G79" s="426"/>
      <c r="H79" s="419" t="n">
        <v>74.8</v>
      </c>
      <c r="I79" s="424"/>
    </row>
    <row r="80" customFormat="false" ht="14.25" hidden="false" customHeight="false" outlineLevel="0" collapsed="false">
      <c r="B80" s="289"/>
      <c r="C80" s="162"/>
      <c r="D80" s="389"/>
      <c r="E80" s="389"/>
      <c r="F80" s="389"/>
      <c r="G80" s="389"/>
      <c r="H80" s="389"/>
      <c r="I80" s="163"/>
    </row>
    <row r="81" customFormat="false" ht="27" hidden="false" customHeight="true" outlineLevel="0" collapsed="false">
      <c r="A81" s="427"/>
      <c r="B81" s="289"/>
      <c r="C81" s="428" t="s">
        <v>7</v>
      </c>
      <c r="D81" s="392"/>
      <c r="E81" s="393"/>
      <c r="F81" s="394" t="s">
        <v>94</v>
      </c>
      <c r="G81" s="395"/>
      <c r="H81" s="394" t="s">
        <v>95</v>
      </c>
      <c r="I81" s="396"/>
    </row>
    <row r="82" customFormat="false" ht="20.85" hidden="false" customHeight="false" outlineLevel="0" collapsed="false">
      <c r="A82" s="427"/>
      <c r="B82" s="289"/>
      <c r="C82" s="429" t="s">
        <v>516</v>
      </c>
      <c r="D82" s="430"/>
      <c r="E82" s="431"/>
      <c r="F82" s="432"/>
      <c r="G82" s="433"/>
      <c r="H82" s="432"/>
      <c r="I82" s="434"/>
    </row>
    <row r="83" customFormat="false" ht="14.25" hidden="false" customHeight="false" outlineLevel="0" collapsed="false">
      <c r="A83" s="427"/>
      <c r="B83" s="289"/>
      <c r="C83" s="380" t="s">
        <v>517</v>
      </c>
      <c r="D83" s="435"/>
      <c r="E83" s="436"/>
      <c r="F83" s="437"/>
      <c r="G83" s="438"/>
      <c r="H83" s="437"/>
      <c r="I83" s="439"/>
    </row>
    <row r="84" customFormat="false" ht="14.25" hidden="false" customHeight="false" outlineLevel="0" collapsed="false">
      <c r="A84" s="427"/>
      <c r="B84" s="289"/>
      <c r="C84" s="289" t="s">
        <v>518</v>
      </c>
      <c r="D84" s="162"/>
      <c r="E84" s="162"/>
      <c r="F84" s="440"/>
      <c r="G84" s="162"/>
      <c r="H84" s="440"/>
      <c r="I84" s="163"/>
    </row>
    <row r="85" customFormat="false" ht="14.25" hidden="false" customHeight="false" outlineLevel="0" collapsed="false">
      <c r="A85" s="427"/>
      <c r="B85" s="289"/>
      <c r="C85" s="289" t="s">
        <v>519</v>
      </c>
      <c r="D85" s="162"/>
      <c r="E85" s="162"/>
      <c r="F85" s="440"/>
      <c r="G85" s="162"/>
      <c r="H85" s="440"/>
      <c r="I85" s="163"/>
    </row>
    <row r="86" customFormat="false" ht="14.25" hidden="false" customHeight="false" outlineLevel="0" collapsed="false">
      <c r="A86" s="427"/>
      <c r="B86" s="289"/>
      <c r="C86" s="289" t="s">
        <v>520</v>
      </c>
      <c r="D86" s="162"/>
      <c r="E86" s="162"/>
      <c r="F86" s="440"/>
      <c r="G86" s="162"/>
      <c r="H86" s="440"/>
      <c r="I86" s="163"/>
    </row>
    <row r="87" customFormat="false" ht="14.25" hidden="false" customHeight="false" outlineLevel="0" collapsed="false">
      <c r="A87" s="427"/>
      <c r="B87" s="289"/>
      <c r="C87" s="289" t="s">
        <v>521</v>
      </c>
      <c r="D87" s="162"/>
      <c r="E87" s="162"/>
      <c r="F87" s="440"/>
      <c r="G87" s="162"/>
      <c r="H87" s="440"/>
      <c r="I87" s="163"/>
    </row>
    <row r="88" customFormat="false" ht="14.25" hidden="false" customHeight="false" outlineLevel="0" collapsed="false">
      <c r="A88" s="427"/>
      <c r="B88" s="289"/>
      <c r="C88" s="289" t="s">
        <v>522</v>
      </c>
      <c r="D88" s="162"/>
      <c r="E88" s="162"/>
      <c r="F88" s="440"/>
      <c r="G88" s="162"/>
      <c r="H88" s="440"/>
      <c r="I88" s="163"/>
    </row>
    <row r="89" customFormat="false" ht="14.25" hidden="false" customHeight="false" outlineLevel="0" collapsed="false">
      <c r="A89" s="427"/>
      <c r="B89" s="289"/>
      <c r="C89" s="289" t="s">
        <v>523</v>
      </c>
      <c r="D89" s="162"/>
      <c r="E89" s="162"/>
      <c r="F89" s="441"/>
      <c r="G89" s="162"/>
      <c r="H89" s="440"/>
      <c r="I89" s="163"/>
    </row>
    <row r="90" customFormat="false" ht="14.25" hidden="false" customHeight="false" outlineLevel="0" collapsed="false">
      <c r="A90" s="427"/>
      <c r="B90" s="289"/>
      <c r="C90" s="289" t="s">
        <v>524</v>
      </c>
      <c r="D90" s="162"/>
      <c r="E90" s="162"/>
      <c r="F90" s="442"/>
      <c r="G90" s="162"/>
      <c r="H90" s="443"/>
      <c r="I90" s="163"/>
    </row>
    <row r="91" customFormat="false" ht="14.25" hidden="false" customHeight="false" outlineLevel="0" collapsed="false">
      <c r="A91" s="427"/>
      <c r="B91" s="289"/>
      <c r="C91" s="444" t="s">
        <v>525</v>
      </c>
      <c r="D91" s="445"/>
      <c r="E91" s="445"/>
      <c r="F91" s="446"/>
      <c r="G91" s="445"/>
      <c r="H91" s="447"/>
      <c r="I91" s="448"/>
    </row>
    <row r="92" customFormat="false" ht="14.25" hidden="false" customHeight="false" outlineLevel="0" collapsed="false">
      <c r="A92" s="427"/>
      <c r="B92" s="289"/>
      <c r="C92" s="289" t="s">
        <v>526</v>
      </c>
      <c r="D92" s="162"/>
      <c r="E92" s="162"/>
      <c r="F92" s="443"/>
      <c r="G92" s="162"/>
      <c r="H92" s="443"/>
      <c r="I92" s="407"/>
    </row>
    <row r="93" customFormat="false" ht="14.25" hidden="false" customHeight="false" outlineLevel="0" collapsed="false">
      <c r="A93" s="427"/>
      <c r="B93" s="289"/>
      <c r="C93" s="444" t="s">
        <v>527</v>
      </c>
      <c r="D93" s="445"/>
      <c r="E93" s="445"/>
      <c r="F93" s="447"/>
      <c r="G93" s="445"/>
      <c r="H93" s="447"/>
      <c r="I93" s="449"/>
    </row>
    <row r="94" customFormat="false" ht="14.25" hidden="false" customHeight="false" outlineLevel="0" collapsed="false">
      <c r="A94" s="427"/>
      <c r="B94" s="289"/>
      <c r="C94" s="289"/>
      <c r="D94" s="162"/>
      <c r="E94" s="162"/>
      <c r="F94" s="89"/>
      <c r="G94" s="162"/>
      <c r="H94" s="89"/>
      <c r="I94" s="163"/>
    </row>
    <row r="95" customFormat="false" ht="14.25" hidden="false" customHeight="false" outlineLevel="0" collapsed="false">
      <c r="A95" s="427"/>
      <c r="B95" s="289"/>
      <c r="C95" s="450" t="s">
        <v>275</v>
      </c>
      <c r="D95" s="362"/>
      <c r="E95" s="451"/>
      <c r="F95" s="452"/>
      <c r="G95" s="451"/>
      <c r="H95" s="452"/>
      <c r="I95" s="297"/>
    </row>
    <row r="96" customFormat="false" ht="14.25" hidden="false" customHeight="false" outlineLevel="0" collapsed="false">
      <c r="A96" s="427"/>
      <c r="B96" s="289"/>
      <c r="C96" s="289" t="s">
        <v>528</v>
      </c>
      <c r="D96" s="162"/>
      <c r="E96" s="162"/>
      <c r="F96" s="453"/>
      <c r="G96" s="453"/>
      <c r="H96" s="453"/>
      <c r="I96" s="163"/>
    </row>
    <row r="97" customFormat="false" ht="14.25" hidden="false" customHeight="false" outlineLevel="0" collapsed="false">
      <c r="A97" s="427"/>
      <c r="B97" s="289"/>
      <c r="C97" s="386"/>
      <c r="D97" s="360"/>
      <c r="E97" s="360"/>
      <c r="F97" s="453"/>
      <c r="G97" s="453"/>
      <c r="H97" s="453"/>
      <c r="I97" s="361"/>
    </row>
    <row r="98" customFormat="false" ht="14.25" hidden="false" customHeight="false" outlineLevel="0" collapsed="false">
      <c r="A98" s="427"/>
      <c r="B98" s="289"/>
      <c r="C98" s="454" t="s">
        <v>283</v>
      </c>
      <c r="D98" s="162"/>
      <c r="E98" s="162"/>
      <c r="F98" s="455"/>
      <c r="G98" s="455"/>
      <c r="H98" s="455"/>
      <c r="I98" s="163"/>
    </row>
    <row r="99" customFormat="false" ht="14.25" hidden="false" customHeight="false" outlineLevel="0" collapsed="false">
      <c r="A99" s="427"/>
      <c r="B99" s="289"/>
      <c r="C99" s="289" t="s">
        <v>285</v>
      </c>
      <c r="D99" s="162"/>
      <c r="E99" s="162"/>
      <c r="F99" s="456" t="n">
        <v>45769</v>
      </c>
      <c r="G99" s="456"/>
      <c r="H99" s="456"/>
      <c r="I99" s="163"/>
    </row>
    <row r="100" customFormat="false" ht="14.25" hidden="false" customHeight="false" outlineLevel="0" collapsed="false">
      <c r="A100" s="427"/>
      <c r="B100" s="289"/>
      <c r="C100" s="289" t="s">
        <v>287</v>
      </c>
      <c r="D100" s="162"/>
      <c r="E100" s="162"/>
      <c r="F100" s="456" t="s">
        <v>288</v>
      </c>
      <c r="G100" s="456"/>
      <c r="H100" s="456"/>
      <c r="I100" s="163"/>
    </row>
    <row r="101" customFormat="false" ht="18" hidden="false" customHeight="true" outlineLevel="0" collapsed="false">
      <c r="A101" s="427"/>
      <c r="B101" s="289"/>
      <c r="C101" s="289" t="s">
        <v>291</v>
      </c>
      <c r="D101" s="162"/>
      <c r="E101" s="162"/>
      <c r="F101" s="456" t="s">
        <v>292</v>
      </c>
      <c r="G101" s="456"/>
      <c r="H101" s="456"/>
      <c r="I101" s="163"/>
    </row>
    <row r="102" customFormat="false" ht="14.25" hidden="false" customHeight="false" outlineLevel="0" collapsed="false">
      <c r="A102" s="427"/>
      <c r="B102" s="289"/>
      <c r="C102" s="386" t="s">
        <v>529</v>
      </c>
      <c r="D102" s="360"/>
      <c r="E102" s="360"/>
      <c r="F102" s="457"/>
      <c r="G102" s="457"/>
      <c r="H102" s="457"/>
      <c r="I102" s="361"/>
    </row>
    <row r="103" customFormat="false" ht="14.25" hidden="false" customHeight="false" outlineLevel="0" collapsed="false">
      <c r="A103" s="427"/>
      <c r="B103" s="289"/>
      <c r="C103" s="458"/>
      <c r="D103" s="458"/>
      <c r="E103" s="458"/>
      <c r="F103" s="458"/>
      <c r="G103" s="458"/>
      <c r="H103" s="458"/>
      <c r="I103" s="459"/>
    </row>
    <row r="104" customFormat="false" ht="15" hidden="false" customHeight="true" outlineLevel="0" collapsed="false">
      <c r="A104" s="427"/>
      <c r="B104" s="289"/>
      <c r="C104" s="425"/>
      <c r="D104" s="425"/>
      <c r="E104" s="425"/>
      <c r="F104" s="425"/>
      <c r="G104" s="425"/>
      <c r="H104" s="425"/>
      <c r="I104" s="460"/>
    </row>
    <row r="105" customFormat="false" ht="14.25" hidden="false" customHeight="false" outlineLevel="0" collapsed="false">
      <c r="A105" s="427"/>
      <c r="B105" s="461"/>
      <c r="C105" s="425"/>
      <c r="D105" s="425"/>
      <c r="E105" s="425"/>
      <c r="F105" s="425"/>
      <c r="G105" s="425"/>
      <c r="H105" s="425"/>
      <c r="I105" s="462"/>
    </row>
    <row r="106" customFormat="false" ht="14.25" hidden="false" customHeight="false" outlineLevel="0" collapsed="false">
      <c r="A106" s="427"/>
      <c r="B106" s="162"/>
      <c r="C106" s="425"/>
      <c r="D106" s="425"/>
      <c r="E106" s="425"/>
      <c r="F106" s="425"/>
      <c r="G106" s="425"/>
      <c r="H106" s="425"/>
      <c r="I106" s="462"/>
    </row>
    <row r="107" customFormat="false" ht="14.25" hidden="false" customHeight="false" outlineLevel="0" collapsed="false">
      <c r="A107" s="427"/>
      <c r="B107" s="162"/>
      <c r="C107" s="425"/>
      <c r="D107" s="425"/>
      <c r="E107" s="425"/>
      <c r="F107" s="425"/>
      <c r="G107" s="425"/>
      <c r="H107" s="425"/>
      <c r="I107" s="462"/>
    </row>
    <row r="108" customFormat="false" ht="14.25" hidden="false" customHeight="false" outlineLevel="0" collapsed="false">
      <c r="A108" s="427"/>
      <c r="B108" s="162"/>
      <c r="C108" s="425"/>
      <c r="D108" s="425"/>
      <c r="E108" s="425"/>
      <c r="F108" s="425"/>
      <c r="G108" s="425"/>
      <c r="H108" s="425"/>
      <c r="I108" s="462"/>
    </row>
    <row r="109" customFormat="false" ht="19.4" hidden="false" customHeight="false" outlineLevel="0" collapsed="false">
      <c r="A109" s="427"/>
      <c r="B109" s="162"/>
      <c r="C109" s="425"/>
      <c r="D109" s="425"/>
      <c r="E109" s="425"/>
      <c r="F109" s="425"/>
      <c r="G109" s="425"/>
      <c r="H109" s="425"/>
      <c r="I109" s="462"/>
    </row>
    <row r="110" customFormat="false" ht="14.25" hidden="false" customHeight="false" outlineLevel="0" collapsed="false">
      <c r="A110" s="427"/>
      <c r="B110" s="386"/>
      <c r="C110" s="463"/>
      <c r="D110" s="463"/>
      <c r="E110" s="463"/>
      <c r="F110" s="463"/>
      <c r="G110" s="463"/>
      <c r="H110" s="463"/>
      <c r="I110" s="464"/>
    </row>
    <row r="111" customFormat="false" ht="15" hidden="false" customHeight="false" outlineLevel="0" collapsed="false"/>
    <row r="114" s="465" customFormat="true" ht="14.25" hidden="false" customHeight="false" outlineLevel="0" collapsed="false">
      <c r="A114" s="279"/>
      <c r="B114" s="280"/>
      <c r="C114" s="280"/>
      <c r="D114" s="280"/>
      <c r="E114" s="280"/>
      <c r="F114" s="280"/>
      <c r="G114" s="280"/>
      <c r="H114" s="280"/>
      <c r="I114" s="280"/>
      <c r="J114" s="279"/>
    </row>
    <row r="115" s="465" customFormat="true" ht="14.25" hidden="false" customHeight="false" outlineLevel="0" collapsed="false">
      <c r="A115" s="279"/>
      <c r="B115" s="280"/>
      <c r="C115" s="280"/>
      <c r="D115" s="280"/>
      <c r="E115" s="280"/>
      <c r="F115" s="280"/>
      <c r="G115" s="280"/>
      <c r="H115" s="280"/>
      <c r="I115" s="280"/>
      <c r="J115" s="279"/>
    </row>
    <row r="116" s="465" customFormat="true" ht="14.25" hidden="false" customHeight="false" outlineLevel="0" collapsed="false">
      <c r="A116" s="279"/>
      <c r="B116" s="280"/>
      <c r="C116" s="280"/>
      <c r="D116" s="280"/>
      <c r="E116" s="280"/>
      <c r="F116" s="280"/>
      <c r="G116" s="280"/>
      <c r="H116" s="280"/>
      <c r="I116" s="280"/>
      <c r="J116" s="279"/>
    </row>
    <row r="117" s="465" customFormat="true" ht="14.25" hidden="false" customHeight="false" outlineLevel="0" collapsed="false">
      <c r="A117" s="279"/>
      <c r="B117" s="280"/>
      <c r="C117" s="280"/>
      <c r="D117" s="280"/>
      <c r="E117" s="280"/>
      <c r="F117" s="280"/>
      <c r="G117" s="280"/>
      <c r="H117" s="280"/>
      <c r="I117" s="280"/>
      <c r="J117" s="279"/>
    </row>
    <row r="118" s="465" customFormat="true" ht="14.25" hidden="false" customHeight="false" outlineLevel="0" collapsed="false">
      <c r="A118" s="279"/>
      <c r="B118" s="280"/>
      <c r="C118" s="280"/>
      <c r="D118" s="280"/>
      <c r="E118" s="280"/>
      <c r="F118" s="280"/>
      <c r="G118" s="280"/>
      <c r="H118" s="280"/>
      <c r="I118" s="280"/>
      <c r="J118" s="279"/>
    </row>
    <row r="119" s="465" customFormat="true" ht="14.25" hidden="false" customHeight="false" outlineLevel="0" collapsed="false">
      <c r="A119" s="279"/>
      <c r="B119" s="280"/>
      <c r="C119" s="280"/>
      <c r="D119" s="280"/>
      <c r="E119" s="280"/>
      <c r="F119" s="280"/>
      <c r="G119" s="280"/>
      <c r="H119" s="280"/>
      <c r="I119" s="280"/>
      <c r="J119" s="279"/>
    </row>
    <row r="120" s="465" customFormat="true" ht="14.25" hidden="false" customHeight="false" outlineLevel="0" collapsed="false">
      <c r="A120" s="279"/>
      <c r="B120" s="280"/>
      <c r="C120" s="280"/>
      <c r="D120" s="280"/>
      <c r="E120" s="280"/>
      <c r="F120" s="280"/>
      <c r="G120" s="280"/>
      <c r="H120" s="280"/>
      <c r="I120" s="280"/>
      <c r="J120" s="279"/>
    </row>
    <row r="121" s="465" customFormat="true" ht="14.25" hidden="false" customHeight="false" outlineLevel="0" collapsed="false">
      <c r="A121" s="279"/>
      <c r="B121" s="280"/>
      <c r="C121" s="280"/>
      <c r="D121" s="280"/>
      <c r="E121" s="280"/>
      <c r="F121" s="280"/>
      <c r="G121" s="280"/>
      <c r="H121" s="280"/>
      <c r="I121" s="280"/>
      <c r="J121" s="279"/>
    </row>
  </sheetData>
  <sheetProtection algorithmName="SHA-512" hashValue="fg1c5EDkxGZwe/vdgMiXpAo9KQrxUL65to4AZvc+n1BzxkvcKF5+3z8cHJtdewnUe7gG/4z/kAWU7iQSU4d1Ow==" saltValue="0QsG/XVWyrOlFoYERBOzWQ==" spinCount="100000" sheet="true" selectLockedCells="true"/>
  <protectedRanges>
    <protectedRange name="Range1" sqref="C4:I7"/>
  </protectedRanges>
  <mergeCells count="31">
    <mergeCell ref="B2:F2"/>
    <mergeCell ref="G2:I2"/>
    <mergeCell ref="B3:F3"/>
    <mergeCell ref="C4:I4"/>
    <mergeCell ref="C5:I5"/>
    <mergeCell ref="C6:I6"/>
    <mergeCell ref="C7:I7"/>
    <mergeCell ref="C13:D13"/>
    <mergeCell ref="F13:H13"/>
    <mergeCell ref="F14:H14"/>
    <mergeCell ref="F15:H15"/>
    <mergeCell ref="C16:D16"/>
    <mergeCell ref="F16:H16"/>
    <mergeCell ref="F19:H19"/>
    <mergeCell ref="F20:H20"/>
    <mergeCell ref="F21:H21"/>
    <mergeCell ref="F22:H22"/>
    <mergeCell ref="F23:H23"/>
    <mergeCell ref="F24:H24"/>
    <mergeCell ref="F28:H28"/>
    <mergeCell ref="F29:H29"/>
    <mergeCell ref="C30:D30"/>
    <mergeCell ref="F30:H30"/>
    <mergeCell ref="C31:D31"/>
    <mergeCell ref="F31:H31"/>
    <mergeCell ref="F96:H97"/>
    <mergeCell ref="F98:H98"/>
    <mergeCell ref="F99:H99"/>
    <mergeCell ref="F100:H100"/>
    <mergeCell ref="F101:H101"/>
    <mergeCell ref="F102:H102"/>
  </mergeCells>
  <conditionalFormatting sqref="H37:H46">
    <cfRule type="expression" priority="2" aboveAverage="0" equalAverage="0" bottom="0" percent="0" rank="0" text="" dxfId="9">
      <formula>H37&lt;&gt;""</formula>
    </cfRule>
    <cfRule type="expression" priority="3" aboveAverage="0" equalAverage="0" bottom="0" percent="0" rank="0" text="" dxfId="10">
      <formula>$D37&lt;&gt;""</formula>
    </cfRule>
  </conditionalFormatting>
  <conditionalFormatting sqref="F37:F46">
    <cfRule type="expression" priority="4" aboveAverage="0" equalAverage="0" bottom="0" percent="0" rank="0" text="" dxfId="11">
      <formula>F37&lt;&gt;""</formula>
    </cfRule>
    <cfRule type="expression" priority="5" aboveAverage="0" equalAverage="0" bottom="0" percent="0" rank="0" text="" dxfId="12">
      <formula>$D37&lt;&gt;""</formula>
    </cfRule>
  </conditionalFormatting>
  <conditionalFormatting sqref="F29:H31">
    <cfRule type="expression" priority="6" aboveAverage="0" equalAverage="0" bottom="0" percent="0" rank="0" text="" dxfId="13">
      <formula>$F$28="Ne"</formula>
    </cfRule>
    <cfRule type="expression" priority="7" aboveAverage="0" equalAverage="0" bottom="0" percent="0" rank="0" text="" dxfId="14">
      <formula>$F$28="Taip"</formula>
    </cfRule>
  </conditionalFormatting>
  <conditionalFormatting sqref="D37:D46">
    <cfRule type="expression" priority="8" aboveAverage="0" equalAverage="0" bottom="0" percent="0" rank="0" text="" dxfId="15">
      <formula>COUNTIF($D$35:$D$44, "&lt;&gt;")&lt;1</formula>
    </cfRule>
  </conditionalFormatting>
  <conditionalFormatting sqref="H36">
    <cfRule type="cellIs" priority="9" operator="equal" aboveAverage="0" equalAverage="0" bottom="0" percent="0" rank="0" text="" dxfId="16">
      <formula>0</formula>
    </cfRule>
  </conditionalFormatting>
  <conditionalFormatting sqref="F36 F47 H47">
    <cfRule type="cellIs" priority="10" operator="equal" aboveAverage="0" equalAverage="0" bottom="0" percent="0" rank="0" text="" dxfId="17">
      <formula>0</formula>
    </cfRule>
  </conditionalFormatting>
  <conditionalFormatting sqref="F82:F93 H82:H93">
    <cfRule type="expression" priority="11" aboveAverage="0" equalAverage="0" bottom="0" percent="0" rank="0" text="" dxfId="18">
      <formula>AND(OR($C$7=$C$81), F82="")</formula>
    </cfRule>
  </conditionalFormatting>
  <conditionalFormatting sqref="F73:F79 H73:H79">
    <cfRule type="expression" priority="12" aboveAverage="0" equalAverage="0" bottom="0" percent="0" rank="0" text="" dxfId="19">
      <formula>AND(OR($C$7=$C$72), F73="")</formula>
    </cfRule>
  </conditionalFormatting>
  <conditionalFormatting sqref="F63:F69 H63:H69">
    <cfRule type="expression" priority="13" aboveAverage="0" equalAverage="0" bottom="0" percent="0" rank="0" text="" dxfId="20">
      <formula>AND(OR($C$7=$C$62), F63="")</formula>
    </cfRule>
  </conditionalFormatting>
  <conditionalFormatting sqref="H53:H60">
    <cfRule type="expression" priority="14" aboveAverage="0" equalAverage="0" bottom="0" percent="0" rank="0" text="" dxfId="21">
      <formula>AND(OR($C$7=$C$50), H53="")</formula>
    </cfRule>
  </conditionalFormatting>
  <conditionalFormatting sqref="F51">
    <cfRule type="expression" priority="15" aboveAverage="0" equalAverage="0" bottom="0" percent="0" rank="0" text="" dxfId="22">
      <formula>AND(OR($C$7=$C$50), F51="")</formula>
    </cfRule>
  </conditionalFormatting>
  <conditionalFormatting sqref="H51">
    <cfRule type="expression" priority="16" aboveAverage="0" equalAverage="0" bottom="0" percent="0" rank="0" text="" dxfId="23">
      <formula>AND(OR($C$7=$C$50), H51="")</formula>
    </cfRule>
  </conditionalFormatting>
  <conditionalFormatting sqref="F53:F60">
    <cfRule type="expression" priority="17" aboveAverage="0" equalAverage="0" bottom="0" percent="0" rank="0" text="" dxfId="24">
      <formula>AND(OR($C$7=$C$50), F53="")</formula>
    </cfRule>
  </conditionalFormatting>
  <conditionalFormatting sqref="F28:H31 F13:H16 F19:H24">
    <cfRule type="expression" priority="18" aboveAverage="0" equalAverage="0" bottom="0" percent="0" rank="0" text="" dxfId="25">
      <formula>LEN(TRIM(F13))=0</formula>
    </cfRule>
  </conditionalFormatting>
  <conditionalFormatting sqref="H70">
    <cfRule type="containsText" priority="19" operator="containsText" aboveAverage="0" equalAverage="0" bottom="0" percent="0" rank="0" text="Klaida" dxfId="26">
      <formula>NOT(ISERROR(SEARCH("Klaida",H70)))</formula>
    </cfRule>
  </conditionalFormatting>
  <conditionalFormatting sqref="F70">
    <cfRule type="containsText" priority="20" operator="containsText" aboveAverage="0" equalAverage="0" bottom="0" percent="0" rank="0" text="Klaida" dxfId="27">
      <formula>NOT(ISERROR(SEARCH("Klaida",F70)))</formula>
    </cfRule>
  </conditionalFormatting>
  <conditionalFormatting sqref="L4">
    <cfRule type="expression" priority="21" aboveAverage="0" equalAverage="0" bottom="0" percent="0" rank="0" text="" dxfId="28">
      <formula>ROWS("row")=1</formula>
    </cfRule>
  </conditionalFormatting>
  <dataValidations count="13">
    <dataValidation allowBlank="true" errorStyle="stop" operator="between" prompt="Prašome pasirinkti atsakymo variantą" showDropDown="false" showErrorMessage="true" showInputMessage="true" sqref="F13:H13 F15:H15 F19:H19 F31:H31" type="list">
      <formula1>"Taip,Ne"</formula1>
      <formula2>0</formula2>
    </dataValidation>
    <dataValidation allowBlank="true" errorStyle="stop" operator="between" prompt="Įrašykite datą" showDropDown="false" showErrorMessage="true" showInputMessage="true" sqref="F14:H14" type="none">
      <formula1>0</formula1>
      <formula2>0</formula2>
    </dataValidation>
    <dataValidation allowBlank="true" errorStyle="stop" operator="between" prompt="Prašome įrašyti atsakymą" showDropDown="false" showErrorMessage="true" showInputMessage="true" sqref="F20:H20 F22:H22 F24:H24" type="none">
      <formula1>0</formula1>
      <formula2>0</formula2>
    </dataValidation>
    <dataValidation allowBlank="true" errorStyle="stop" operator="between" prompt="Prašome pasirinkti atsakymo variantą" showDropDown="false" showErrorMessage="true" showInputMessage="true" sqref="F23:H23" type="list">
      <formula1>"Savivaldybės administracija,Įmonės valdyba,Įmonės vadovas"</formula1>
      <formula2>0</formula2>
    </dataValidation>
    <dataValidation allowBlank="true" errorStyle="stop" operator="between" prompt="Jei balansas susibalansuoja, matysite žodį „Balansas“; jei nesibalansuoja - matysite disbalanso dydį (skirtumą)" showDropDown="false" showErrorMessage="true" showInputMessage="true" sqref="C70" type="none">
      <formula1>0</formula1>
      <formula2>0</formula2>
    </dataValidation>
    <dataValidation allowBlank="true" errorStyle="stop" operator="between" prompt="Pasirinkite atsakymą. &#10;Jei atsakymas yra &quot;Ne&quot;, į kitus klausimus atsakinėti nereikia." showDropDown="false" showErrorMessage="true" showInputMessage="true" sqref="F28:H28" type="list">
      <formula1>"Taip,Ne,Yra sudaryta Stebėtojų taryba"</formula1>
      <formula2>0</formula2>
    </dataValidation>
    <dataValidation allowBlank="true" errorStyle="stop" operator="between" prompt="Pasirinkite atsakymo variantą&#10;" showDropDown="false" showErrorMessage="true" showInputMessage="true" sqref="F29:H29" type="list">
      <formula1>"Taip,Ne"</formula1>
      <formula2>0</formula2>
    </dataValidation>
    <dataValidation allowBlank="true" errorStyle="stop" operator="between" prompt="Prašome pasirinkti atsakymo variantą" showDropDown="false" showErrorMessage="true" showInputMessage="true" sqref="F30:H30" type="list">
      <formula1>"Taip,Ne"</formula1>
      <formula2>0</formula2>
    </dataValidation>
    <dataValidation allowBlank="true" errorStyle="stop" operator="between" prompt="Prašome pasirinkti atsakymo variantą" showDropDown="false" showErrorMessage="true" showInputMessage="true" sqref="F21:H21" type="list">
      <formula1>"2019,2020,2021,2022,2023,2024,2025,Kita (Pastabose pažymėkite atsakymą)"</formula1>
      <formula2>0</formula2>
    </dataValidation>
    <dataValidation allowBlank="true" errorStyle="stop" operator="between" prompt="Pavyzdžiai:&#10;Gatvių remontas&#10;Miesto priežiūra&#10;Šildymo ir karšto vandens sistemų priežiūra&#10;Daugiabučių namų ir kitų pastatų techninė priežiūra" showDropDown="false" showErrorMessage="true" showInputMessage="true" sqref="D38:D46" type="none">
      <formula1>0</formula1>
      <formula2>0</formula2>
    </dataValidation>
    <dataValidation allowBlank="true" errorStyle="stop" operator="between" prompt="Pavyzdžiai:&#10;Gatvių remontas&#10;Miesto priežiūra&#10;Šildymo ir karšto vandens sistemų priežiūra&#10;Daugiabučių namų ir kitų pastatų techninė priežiūra&#10;Vandens tiekimas&#10;Nuotekų valymas&#10;Keleivių pervežimas&#10;Autobusų parko veikla" showDropDown="false" showErrorMessage="true" showInputMessage="true" sqref="D37" type="none">
      <formula1>0</formula1>
      <formula2>0</formula2>
    </dataValidation>
    <dataValidation allowBlank="true" errorStyle="stop" operator="between" prompt="Prašome pasirinkti atsakymo variantą" showDropDown="false" showErrorMessage="true" showInputMessage="true" sqref="F16:H16" type="list">
      <formula1>"Taip,Ne,Iš dalies/dalinai"</formula1>
      <formula2>0</formula2>
    </dataValidation>
    <dataValidation allowBlank="true" errorStyle="stop" operator="between" showDropDown="false" showErrorMessage="true" showInputMessage="true" sqref="C4:I4" type="list">
      <formula1>'Finansiniai duomenys'!$R$2:$R$232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0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9.18359375" defaultRowHeight="14.25" zeroHeight="false" outlineLevelRow="0" outlineLevelCol="0"/>
  <cols>
    <col collapsed="false" customWidth="true" hidden="false" outlineLevel="0" max="1" min="1" style="279" width="1.45"/>
    <col collapsed="false" customWidth="true" hidden="false" outlineLevel="0" max="2" min="2" style="279" width="2.54"/>
    <col collapsed="false" customWidth="true" hidden="false" outlineLevel="0" max="3" min="3" style="279" width="7.27"/>
    <col collapsed="false" customWidth="true" hidden="false" outlineLevel="0" max="4" min="4" style="279" width="30.54"/>
    <col collapsed="false" customWidth="true" hidden="false" outlineLevel="0" max="5" min="5" style="279" width="38.27"/>
    <col collapsed="false" customWidth="true" hidden="false" outlineLevel="0" max="6" min="6" style="279" width="19"/>
    <col collapsed="false" customWidth="true" hidden="false" outlineLevel="0" max="7" min="7" style="279" width="2.73"/>
    <col collapsed="false" customWidth="true" hidden="false" outlineLevel="0" max="8" min="8" style="279" width="2.54"/>
    <col collapsed="false" customWidth="true" hidden="false" outlineLevel="0" max="9" min="9" style="279" width="7.27"/>
    <col collapsed="false" customWidth="true" hidden="false" outlineLevel="0" max="10" min="10" style="279" width="30.54"/>
    <col collapsed="false" customWidth="true" hidden="false" outlineLevel="0" max="11" min="11" style="279" width="38.27"/>
    <col collapsed="false" customWidth="true" hidden="false" outlineLevel="0" max="12" min="12" style="279" width="18.82"/>
    <col collapsed="false" customWidth="true" hidden="false" outlineLevel="0" max="13" min="13" style="279" width="2.73"/>
    <col collapsed="false" customWidth="true" hidden="false" outlineLevel="0" max="14" min="14" style="279" width="3.73"/>
    <col collapsed="false" customWidth="false" hidden="true" outlineLevel="0" max="15" min="15" style="279" width="9.18"/>
    <col collapsed="false" customWidth="false" hidden="false" outlineLevel="0" max="16384" min="16" style="279" width="9.18"/>
  </cols>
  <sheetData>
    <row r="1" customFormat="false" ht="9" hidden="false" customHeight="true" outlineLevel="0" collapsed="false">
      <c r="C1" s="466"/>
      <c r="D1" s="466"/>
      <c r="E1" s="466"/>
      <c r="F1" s="466"/>
      <c r="G1" s="466"/>
      <c r="H1" s="466"/>
      <c r="I1" s="466"/>
      <c r="J1" s="466"/>
      <c r="K1" s="466"/>
      <c r="L1" s="466"/>
    </row>
    <row r="2" customFormat="false" ht="12" hidden="false" customHeight="true" outlineLevel="0" collapsed="false">
      <c r="B2" s="467"/>
      <c r="C2" s="468"/>
      <c r="D2" s="469"/>
      <c r="E2" s="469"/>
      <c r="F2" s="470"/>
      <c r="G2" s="470"/>
      <c r="H2" s="471"/>
      <c r="I2" s="472"/>
      <c r="J2" s="469"/>
      <c r="K2" s="469"/>
      <c r="L2" s="470"/>
      <c r="M2" s="473"/>
    </row>
    <row r="3" customFormat="false" ht="28.5" hidden="false" customHeight="true" outlineLevel="0" collapsed="false">
      <c r="B3" s="474"/>
      <c r="C3" s="475" t="s">
        <v>530</v>
      </c>
      <c r="D3" s="476"/>
      <c r="E3" s="476"/>
      <c r="F3" s="476"/>
      <c r="G3" s="476"/>
      <c r="H3" s="465"/>
      <c r="I3" s="476"/>
      <c r="J3" s="476"/>
      <c r="K3" s="477" t="s">
        <v>453</v>
      </c>
      <c r="L3" s="477"/>
      <c r="M3" s="478"/>
    </row>
    <row r="4" customFormat="false" ht="15" hidden="false" customHeight="true" outlineLevel="0" collapsed="false">
      <c r="B4" s="474"/>
      <c r="C4" s="475" t="s">
        <v>531</v>
      </c>
      <c r="D4" s="476"/>
      <c r="E4" s="476"/>
      <c r="F4" s="476"/>
      <c r="G4" s="476"/>
      <c r="H4" s="465"/>
      <c r="I4" s="476"/>
      <c r="J4" s="476"/>
      <c r="K4" s="479" t="s">
        <v>532</v>
      </c>
      <c r="L4" s="480"/>
      <c r="M4" s="478"/>
    </row>
    <row r="5" customFormat="false" ht="15" hidden="false" customHeight="true" outlineLevel="0" collapsed="false">
      <c r="B5" s="474"/>
      <c r="C5" s="481"/>
      <c r="D5" s="476"/>
      <c r="E5" s="476"/>
      <c r="F5" s="476"/>
      <c r="G5" s="476"/>
      <c r="H5" s="465"/>
      <c r="I5" s="476"/>
      <c r="J5" s="476"/>
      <c r="K5" s="476"/>
      <c r="L5" s="480"/>
      <c r="M5" s="478"/>
    </row>
    <row r="6" customFormat="false" ht="15" hidden="false" customHeight="true" outlineLevel="0" collapsed="false">
      <c r="B6" s="474"/>
      <c r="C6" s="482" t="s">
        <v>533</v>
      </c>
      <c r="D6" s="482"/>
      <c r="E6" s="482"/>
      <c r="F6" s="482"/>
      <c r="G6" s="482"/>
      <c r="H6" s="482"/>
      <c r="I6" s="482"/>
      <c r="J6" s="482"/>
      <c r="K6" s="482"/>
      <c r="L6" s="482"/>
      <c r="M6" s="482"/>
    </row>
    <row r="7" customFormat="false" ht="15" hidden="true" customHeight="true" outlineLevel="0" collapsed="false">
      <c r="B7" s="474"/>
      <c r="C7" s="481"/>
      <c r="D7" s="476"/>
      <c r="E7" s="476"/>
      <c r="F7" s="476"/>
      <c r="G7" s="476"/>
      <c r="H7" s="465"/>
      <c r="I7" s="476"/>
      <c r="J7" s="476"/>
      <c r="K7" s="476"/>
      <c r="L7" s="480"/>
      <c r="M7" s="478"/>
    </row>
    <row r="8" customFormat="false" ht="17.35" hidden="false" customHeight="false" outlineLevel="0" collapsed="false">
      <c r="B8" s="474"/>
      <c r="C8" s="475"/>
      <c r="D8" s="476"/>
      <c r="E8" s="476"/>
      <c r="F8" s="476"/>
      <c r="G8" s="476"/>
      <c r="H8" s="465"/>
      <c r="I8" s="476"/>
      <c r="J8" s="476"/>
      <c r="K8" s="476"/>
      <c r="L8" s="476"/>
      <c r="M8" s="478"/>
    </row>
    <row r="9" customFormat="false" ht="17.35" hidden="false" customHeight="false" outlineLevel="0" collapsed="false">
      <c r="B9" s="474"/>
      <c r="C9" s="483" t="s">
        <v>14</v>
      </c>
      <c r="D9" s="483"/>
      <c r="E9" s="484" t="str">
        <f aca="false">'Finansiniai duomenys'!C8</f>
        <v>UAB „Prienų vandenys“</v>
      </c>
      <c r="F9" s="484"/>
      <c r="G9" s="484"/>
      <c r="H9" s="484"/>
      <c r="I9" s="484"/>
      <c r="J9" s="484"/>
      <c r="K9" s="476"/>
      <c r="L9" s="476"/>
      <c r="M9" s="478"/>
    </row>
    <row r="10" customFormat="false" ht="14.25" hidden="false" customHeight="false" outlineLevel="0" collapsed="false">
      <c r="B10" s="474"/>
      <c r="C10" s="483" t="s">
        <v>18</v>
      </c>
      <c r="D10" s="483"/>
      <c r="E10" s="485" t="str">
        <f aca="false">'Finansiniai duomenys'!C9</f>
        <v>Prienų rajono savivaldybė </v>
      </c>
      <c r="F10" s="485"/>
      <c r="G10" s="485"/>
      <c r="H10" s="485"/>
      <c r="I10" s="485"/>
      <c r="J10" s="485"/>
      <c r="K10" s="476"/>
      <c r="L10" s="476"/>
      <c r="M10" s="478"/>
    </row>
    <row r="11" customFormat="false" ht="14.25" hidden="false" customHeight="false" outlineLevel="0" collapsed="false">
      <c r="B11" s="474"/>
      <c r="C11" s="483" t="s">
        <v>23</v>
      </c>
      <c r="D11" s="483"/>
      <c r="E11" s="485" t="n">
        <f aca="false">'Finansiniai duomenys'!C10</f>
        <v>170639781</v>
      </c>
      <c r="F11" s="485"/>
      <c r="G11" s="485"/>
      <c r="H11" s="485"/>
      <c r="I11" s="485"/>
      <c r="J11" s="485"/>
      <c r="K11" s="476"/>
      <c r="L11" s="476"/>
      <c r="M11" s="478"/>
    </row>
    <row r="12" customFormat="false" ht="14.25" hidden="false" customHeight="false" outlineLevel="0" collapsed="false">
      <c r="B12" s="474"/>
      <c r="C12" s="486"/>
      <c r="D12" s="476"/>
      <c r="E12" s="476"/>
      <c r="F12" s="487"/>
      <c r="G12" s="487"/>
      <c r="H12" s="488"/>
      <c r="I12" s="476"/>
      <c r="J12" s="476"/>
      <c r="K12" s="476"/>
      <c r="L12" s="476"/>
      <c r="M12" s="478"/>
    </row>
    <row r="13" customFormat="false" ht="14.25" hidden="false" customHeight="false" outlineLevel="0" collapsed="false">
      <c r="B13" s="474"/>
      <c r="C13" s="486"/>
      <c r="D13" s="476"/>
      <c r="E13" s="476"/>
      <c r="F13" s="476"/>
      <c r="G13" s="476"/>
      <c r="H13" s="465"/>
      <c r="I13" s="476"/>
      <c r="J13" s="476"/>
      <c r="K13" s="476"/>
      <c r="L13" s="476"/>
      <c r="M13" s="478"/>
      <c r="O13" s="279" t="s">
        <v>534</v>
      </c>
    </row>
    <row r="14" customFormat="false" ht="38.25" hidden="false" customHeight="true" outlineLevel="0" collapsed="false">
      <c r="B14" s="474"/>
      <c r="C14" s="489" t="s">
        <v>535</v>
      </c>
      <c r="D14" s="489"/>
      <c r="E14" s="490"/>
      <c r="F14" s="490"/>
      <c r="G14" s="491"/>
      <c r="H14" s="492"/>
      <c r="I14" s="493" t="s">
        <v>536</v>
      </c>
      <c r="J14" s="493"/>
      <c r="K14" s="494"/>
      <c r="L14" s="494"/>
      <c r="M14" s="495"/>
    </row>
    <row r="15" customFormat="false" ht="26.25" hidden="false" customHeight="true" outlineLevel="0" collapsed="false">
      <c r="B15" s="474"/>
      <c r="C15" s="496" t="s">
        <v>537</v>
      </c>
      <c r="D15" s="496"/>
      <c r="E15" s="496"/>
      <c r="F15" s="496"/>
      <c r="G15" s="497"/>
      <c r="H15" s="492"/>
      <c r="I15" s="498" t="s">
        <v>538</v>
      </c>
      <c r="J15" s="498"/>
      <c r="K15" s="498"/>
      <c r="L15" s="498"/>
      <c r="M15" s="499"/>
    </row>
    <row r="16" customFormat="false" ht="49.5" hidden="false" customHeight="true" outlineLevel="0" collapsed="false">
      <c r="B16" s="474"/>
      <c r="C16" s="500" t="s">
        <v>539</v>
      </c>
      <c r="D16" s="500"/>
      <c r="E16" s="501"/>
      <c r="F16" s="501"/>
      <c r="G16" s="502"/>
      <c r="H16" s="503"/>
      <c r="I16" s="504" t="s">
        <v>540</v>
      </c>
      <c r="J16" s="504"/>
      <c r="K16" s="505"/>
      <c r="L16" s="505"/>
      <c r="M16" s="495"/>
    </row>
    <row r="17" customFormat="false" ht="40.5" hidden="false" customHeight="true" outlineLevel="0" collapsed="false">
      <c r="B17" s="474"/>
      <c r="C17" s="500" t="s">
        <v>541</v>
      </c>
      <c r="D17" s="500"/>
      <c r="E17" s="506"/>
      <c r="F17" s="506"/>
      <c r="G17" s="491"/>
      <c r="H17" s="503"/>
      <c r="I17" s="507" t="s">
        <v>541</v>
      </c>
      <c r="J17" s="507"/>
      <c r="K17" s="506"/>
      <c r="L17" s="506"/>
      <c r="M17" s="495"/>
    </row>
    <row r="18" customFormat="false" ht="14.25" hidden="false" customHeight="false" outlineLevel="0" collapsed="false">
      <c r="B18" s="474"/>
      <c r="C18" s="486"/>
      <c r="D18" s="476"/>
      <c r="E18" s="476"/>
      <c r="F18" s="487"/>
      <c r="G18" s="476"/>
      <c r="H18" s="492"/>
      <c r="I18" s="476"/>
      <c r="J18" s="476"/>
      <c r="K18" s="476"/>
      <c r="L18" s="476"/>
      <c r="M18" s="478"/>
    </row>
    <row r="19" customFormat="false" ht="14.25" hidden="false" customHeight="false" outlineLevel="0" collapsed="false">
      <c r="B19" s="474"/>
      <c r="C19" s="486"/>
      <c r="D19" s="476"/>
      <c r="E19" s="476"/>
      <c r="F19" s="487"/>
      <c r="G19" s="476"/>
      <c r="H19" s="492"/>
      <c r="I19" s="476"/>
      <c r="J19" s="476"/>
      <c r="K19" s="476"/>
      <c r="L19" s="476"/>
      <c r="M19" s="478"/>
    </row>
    <row r="20" customFormat="false" ht="14.25" hidden="false" customHeight="false" outlineLevel="0" collapsed="false">
      <c r="B20" s="474"/>
      <c r="C20" s="508" t="s">
        <v>542</v>
      </c>
      <c r="D20" s="508"/>
      <c r="E20" s="508"/>
      <c r="F20" s="508"/>
      <c r="G20" s="509"/>
      <c r="H20" s="492"/>
      <c r="I20" s="510" t="s">
        <v>543</v>
      </c>
      <c r="J20" s="510"/>
      <c r="K20" s="510"/>
      <c r="L20" s="510"/>
      <c r="M20" s="511"/>
    </row>
    <row r="21" customFormat="false" ht="14.25" hidden="false" customHeight="false" outlineLevel="0" collapsed="false">
      <c r="B21" s="474"/>
      <c r="C21" s="512"/>
      <c r="D21" s="509"/>
      <c r="E21" s="509"/>
      <c r="F21" s="513"/>
      <c r="G21" s="509"/>
      <c r="H21" s="492"/>
      <c r="I21" s="509"/>
      <c r="J21" s="509"/>
      <c r="K21" s="509"/>
      <c r="L21" s="509"/>
      <c r="M21" s="511"/>
    </row>
    <row r="22" customFormat="false" ht="14.25" hidden="false" customHeight="false" outlineLevel="0" collapsed="false">
      <c r="B22" s="474"/>
      <c r="C22" s="514" t="s">
        <v>544</v>
      </c>
      <c r="D22" s="514"/>
      <c r="E22" s="514"/>
      <c r="F22" s="514"/>
      <c r="G22" s="497"/>
      <c r="H22" s="492"/>
      <c r="I22" s="515" t="s">
        <v>545</v>
      </c>
      <c r="J22" s="515"/>
      <c r="K22" s="515"/>
      <c r="L22" s="515"/>
      <c r="M22" s="516"/>
    </row>
    <row r="23" customFormat="false" ht="19.4" hidden="false" customHeight="false" outlineLevel="0" collapsed="false">
      <c r="B23" s="474"/>
      <c r="C23" s="517" t="s">
        <v>546</v>
      </c>
      <c r="D23" s="518" t="s">
        <v>547</v>
      </c>
      <c r="E23" s="519" t="s">
        <v>548</v>
      </c>
      <c r="F23" s="517" t="s">
        <v>549</v>
      </c>
      <c r="G23" s="520"/>
      <c r="H23" s="521"/>
      <c r="I23" s="518" t="s">
        <v>546</v>
      </c>
      <c r="J23" s="517" t="s">
        <v>547</v>
      </c>
      <c r="K23" s="517" t="s">
        <v>548</v>
      </c>
      <c r="L23" s="517" t="s">
        <v>549</v>
      </c>
      <c r="M23" s="522"/>
    </row>
    <row r="24" customFormat="false" ht="19.4" hidden="false" customHeight="false" outlineLevel="0" collapsed="false">
      <c r="B24" s="474"/>
      <c r="C24" s="523" t="n">
        <v>1</v>
      </c>
      <c r="D24" s="524"/>
      <c r="E24" s="525"/>
      <c r="F24" s="526"/>
      <c r="G24" s="527"/>
      <c r="H24" s="521"/>
      <c r="I24" s="528" t="n">
        <v>1</v>
      </c>
      <c r="J24" s="529"/>
      <c r="K24" s="525"/>
      <c r="L24" s="526"/>
      <c r="M24" s="530"/>
    </row>
    <row r="25" customFormat="false" ht="14.25" hidden="false" customHeight="false" outlineLevel="0" collapsed="false">
      <c r="B25" s="474"/>
      <c r="C25" s="523" t="n">
        <v>2</v>
      </c>
      <c r="D25" s="524"/>
      <c r="E25" s="525"/>
      <c r="F25" s="526"/>
      <c r="G25" s="527"/>
      <c r="H25" s="521"/>
      <c r="I25" s="528" t="n">
        <v>2</v>
      </c>
      <c r="J25" s="529"/>
      <c r="K25" s="525"/>
      <c r="L25" s="526"/>
      <c r="M25" s="530"/>
    </row>
    <row r="26" customFormat="false" ht="19.4" hidden="false" customHeight="false" outlineLevel="0" collapsed="false">
      <c r="B26" s="474"/>
      <c r="C26" s="523" t="n">
        <v>3</v>
      </c>
      <c r="D26" s="524"/>
      <c r="E26" s="525"/>
      <c r="F26" s="526"/>
      <c r="G26" s="527"/>
      <c r="H26" s="521"/>
      <c r="I26" s="528" t="n">
        <v>3</v>
      </c>
      <c r="J26" s="529"/>
      <c r="K26" s="525"/>
      <c r="L26" s="526"/>
      <c r="M26" s="530"/>
    </row>
    <row r="27" customFormat="false" ht="14.25" hidden="false" customHeight="false" outlineLevel="0" collapsed="false">
      <c r="B27" s="474"/>
      <c r="C27" s="523" t="n">
        <v>4</v>
      </c>
      <c r="D27" s="524"/>
      <c r="E27" s="525"/>
      <c r="F27" s="526"/>
      <c r="G27" s="527"/>
      <c r="H27" s="521"/>
      <c r="I27" s="528" t="n">
        <v>4</v>
      </c>
      <c r="J27" s="529"/>
      <c r="K27" s="525"/>
      <c r="L27" s="526"/>
      <c r="M27" s="530"/>
    </row>
    <row r="28" customFormat="false" ht="14.25" hidden="false" customHeight="false" outlineLevel="0" collapsed="false">
      <c r="B28" s="474"/>
      <c r="C28" s="523" t="n">
        <v>5</v>
      </c>
      <c r="D28" s="524"/>
      <c r="E28" s="525"/>
      <c r="F28" s="526"/>
      <c r="G28" s="527"/>
      <c r="H28" s="521"/>
      <c r="I28" s="528" t="n">
        <v>5</v>
      </c>
      <c r="J28" s="529"/>
      <c r="K28" s="525"/>
      <c r="L28" s="526"/>
      <c r="M28" s="530"/>
    </row>
    <row r="29" customFormat="false" ht="14.25" hidden="false" customHeight="false" outlineLevel="0" collapsed="false">
      <c r="B29" s="474"/>
      <c r="C29" s="523" t="n">
        <v>6</v>
      </c>
      <c r="D29" s="524"/>
      <c r="E29" s="525"/>
      <c r="F29" s="526"/>
      <c r="G29" s="527"/>
      <c r="H29" s="521"/>
      <c r="I29" s="528" t="n">
        <v>6</v>
      </c>
      <c r="J29" s="529"/>
      <c r="K29" s="525"/>
      <c r="L29" s="526"/>
      <c r="M29" s="530"/>
    </row>
    <row r="30" customFormat="false" ht="14.25" hidden="false" customHeight="false" outlineLevel="0" collapsed="false">
      <c r="B30" s="474"/>
      <c r="C30" s="523" t="n">
        <v>7</v>
      </c>
      <c r="D30" s="524"/>
      <c r="E30" s="525"/>
      <c r="F30" s="526"/>
      <c r="G30" s="527"/>
      <c r="H30" s="503"/>
      <c r="I30" s="523" t="n">
        <v>7</v>
      </c>
      <c r="J30" s="529"/>
      <c r="K30" s="525"/>
      <c r="L30" s="526"/>
      <c r="M30" s="530"/>
    </row>
    <row r="31" customFormat="false" ht="14.25" hidden="false" customHeight="false" outlineLevel="0" collapsed="false">
      <c r="B31" s="474"/>
      <c r="C31" s="523" t="n">
        <v>8</v>
      </c>
      <c r="D31" s="524"/>
      <c r="E31" s="525"/>
      <c r="F31" s="526"/>
      <c r="G31" s="527"/>
      <c r="H31" s="503"/>
      <c r="I31" s="523" t="n">
        <v>8</v>
      </c>
      <c r="J31" s="524"/>
      <c r="K31" s="525"/>
      <c r="L31" s="526"/>
      <c r="M31" s="530"/>
    </row>
    <row r="32" customFormat="false" ht="14.25" hidden="false" customHeight="false" outlineLevel="0" collapsed="false">
      <c r="B32" s="474"/>
      <c r="C32" s="523" t="n">
        <v>9</v>
      </c>
      <c r="D32" s="524"/>
      <c r="E32" s="525"/>
      <c r="F32" s="526"/>
      <c r="G32" s="527"/>
      <c r="H32" s="521"/>
      <c r="I32" s="528" t="n">
        <v>9</v>
      </c>
      <c r="J32" s="524"/>
      <c r="K32" s="525"/>
      <c r="L32" s="526"/>
      <c r="M32" s="530"/>
    </row>
    <row r="33" customFormat="false" ht="19.4" hidden="false" customHeight="false" outlineLevel="0" collapsed="false">
      <c r="B33" s="474"/>
      <c r="C33" s="523" t="n">
        <v>10</v>
      </c>
      <c r="D33" s="524"/>
      <c r="E33" s="525"/>
      <c r="F33" s="526"/>
      <c r="G33" s="527"/>
      <c r="H33" s="503"/>
      <c r="I33" s="523" t="n">
        <v>10</v>
      </c>
      <c r="J33" s="524"/>
      <c r="K33" s="525"/>
      <c r="L33" s="526"/>
      <c r="M33" s="530"/>
    </row>
    <row r="34" customFormat="false" ht="14.25" hidden="false" customHeight="false" outlineLevel="0" collapsed="false">
      <c r="B34" s="474"/>
      <c r="C34" s="523" t="n">
        <v>11</v>
      </c>
      <c r="D34" s="524"/>
      <c r="E34" s="525"/>
      <c r="F34" s="526"/>
      <c r="G34" s="527"/>
      <c r="H34" s="521"/>
      <c r="I34" s="528" t="n">
        <v>11</v>
      </c>
      <c r="J34" s="529"/>
      <c r="K34" s="525"/>
      <c r="L34" s="526"/>
      <c r="M34" s="530"/>
    </row>
    <row r="35" customFormat="false" ht="14.25" hidden="false" customHeight="false" outlineLevel="0" collapsed="false">
      <c r="B35" s="474"/>
      <c r="C35" s="523" t="n">
        <v>12</v>
      </c>
      <c r="D35" s="524"/>
      <c r="E35" s="525"/>
      <c r="F35" s="526"/>
      <c r="G35" s="527"/>
      <c r="H35" s="521"/>
      <c r="I35" s="528" t="n">
        <v>12</v>
      </c>
      <c r="J35" s="529"/>
      <c r="K35" s="525"/>
      <c r="L35" s="526"/>
      <c r="M35" s="530"/>
    </row>
    <row r="36" customFormat="false" ht="14.25" hidden="false" customHeight="false" outlineLevel="0" collapsed="false">
      <c r="B36" s="474"/>
      <c r="C36" s="523" t="n">
        <v>13</v>
      </c>
      <c r="D36" s="524"/>
      <c r="E36" s="525"/>
      <c r="F36" s="526"/>
      <c r="G36" s="527"/>
      <c r="H36" s="521"/>
      <c r="I36" s="528" t="n">
        <v>13</v>
      </c>
      <c r="J36" s="529"/>
      <c r="K36" s="525"/>
      <c r="L36" s="526"/>
      <c r="M36" s="530"/>
    </row>
    <row r="37" customFormat="false" ht="14.25" hidden="false" customHeight="false" outlineLevel="0" collapsed="false">
      <c r="B37" s="474"/>
      <c r="C37" s="523" t="n">
        <v>14</v>
      </c>
      <c r="D37" s="524"/>
      <c r="E37" s="525"/>
      <c r="F37" s="526"/>
      <c r="G37" s="527"/>
      <c r="H37" s="521"/>
      <c r="I37" s="528" t="n">
        <v>14</v>
      </c>
      <c r="J37" s="529"/>
      <c r="K37" s="525"/>
      <c r="L37" s="526"/>
      <c r="M37" s="530"/>
    </row>
    <row r="38" customFormat="false" ht="14.25" hidden="false" customHeight="false" outlineLevel="0" collapsed="false">
      <c r="B38" s="474"/>
      <c r="C38" s="523" t="n">
        <v>15</v>
      </c>
      <c r="D38" s="524"/>
      <c r="E38" s="525"/>
      <c r="F38" s="526"/>
      <c r="G38" s="527"/>
      <c r="H38" s="521"/>
      <c r="I38" s="528" t="n">
        <v>15</v>
      </c>
      <c r="J38" s="529"/>
      <c r="K38" s="525"/>
      <c r="L38" s="526"/>
      <c r="M38" s="530"/>
    </row>
    <row r="39" customFormat="false" ht="14.25" hidden="false" customHeight="false" outlineLevel="0" collapsed="false">
      <c r="B39" s="474"/>
      <c r="C39" s="523" t="n">
        <v>16</v>
      </c>
      <c r="D39" s="524"/>
      <c r="E39" s="525"/>
      <c r="F39" s="526"/>
      <c r="G39" s="527"/>
      <c r="H39" s="521"/>
      <c r="I39" s="528" t="n">
        <v>16</v>
      </c>
      <c r="J39" s="529"/>
      <c r="K39" s="525"/>
      <c r="L39" s="526"/>
      <c r="M39" s="530"/>
    </row>
    <row r="40" customFormat="false" ht="14.25" hidden="false" customHeight="false" outlineLevel="0" collapsed="false">
      <c r="B40" s="474"/>
      <c r="C40" s="523" t="n">
        <v>17</v>
      </c>
      <c r="D40" s="524"/>
      <c r="E40" s="525"/>
      <c r="F40" s="526"/>
      <c r="G40" s="527"/>
      <c r="H40" s="521"/>
      <c r="I40" s="528" t="n">
        <v>17</v>
      </c>
      <c r="J40" s="529"/>
      <c r="K40" s="525"/>
      <c r="L40" s="526"/>
      <c r="M40" s="530"/>
    </row>
    <row r="41" customFormat="false" ht="14.25" hidden="false" customHeight="false" outlineLevel="0" collapsed="false">
      <c r="B41" s="474"/>
      <c r="C41" s="523" t="n">
        <v>18</v>
      </c>
      <c r="D41" s="524"/>
      <c r="E41" s="525"/>
      <c r="F41" s="526"/>
      <c r="G41" s="527"/>
      <c r="H41" s="521"/>
      <c r="I41" s="528" t="n">
        <v>18</v>
      </c>
      <c r="J41" s="529"/>
      <c r="K41" s="525"/>
      <c r="L41" s="526"/>
      <c r="M41" s="530"/>
    </row>
    <row r="42" customFormat="false" ht="14.25" hidden="false" customHeight="false" outlineLevel="0" collapsed="false">
      <c r="B42" s="474"/>
      <c r="C42" s="523" t="n">
        <v>19</v>
      </c>
      <c r="D42" s="524"/>
      <c r="E42" s="525"/>
      <c r="F42" s="526"/>
      <c r="G42" s="527"/>
      <c r="H42" s="521"/>
      <c r="I42" s="528" t="n">
        <v>19</v>
      </c>
      <c r="J42" s="529"/>
      <c r="K42" s="525"/>
      <c r="L42" s="526"/>
      <c r="M42" s="530"/>
    </row>
    <row r="43" customFormat="false" ht="14.25" hidden="false" customHeight="false" outlineLevel="0" collapsed="false">
      <c r="B43" s="474"/>
      <c r="C43" s="523" t="n">
        <v>20</v>
      </c>
      <c r="D43" s="524"/>
      <c r="E43" s="525"/>
      <c r="F43" s="526"/>
      <c r="G43" s="527"/>
      <c r="H43" s="521"/>
      <c r="I43" s="528" t="n">
        <v>20</v>
      </c>
      <c r="J43" s="529"/>
      <c r="K43" s="525"/>
      <c r="L43" s="526"/>
      <c r="M43" s="530"/>
    </row>
    <row r="44" customFormat="false" ht="19.4" hidden="false" customHeight="false" outlineLevel="0" collapsed="false">
      <c r="B44" s="474"/>
      <c r="C44" s="523" t="n">
        <v>21</v>
      </c>
      <c r="D44" s="524"/>
      <c r="E44" s="525"/>
      <c r="F44" s="526"/>
      <c r="G44" s="527"/>
      <c r="H44" s="521"/>
      <c r="I44" s="528" t="n">
        <v>21</v>
      </c>
      <c r="J44" s="529"/>
      <c r="K44" s="525"/>
      <c r="L44" s="526"/>
      <c r="M44" s="530"/>
    </row>
    <row r="45" customFormat="false" ht="14.25" hidden="false" customHeight="false" outlineLevel="0" collapsed="false">
      <c r="B45" s="474"/>
      <c r="C45" s="523" t="n">
        <v>22</v>
      </c>
      <c r="D45" s="524"/>
      <c r="E45" s="525"/>
      <c r="F45" s="526"/>
      <c r="G45" s="527"/>
      <c r="H45" s="521"/>
      <c r="I45" s="528" t="n">
        <v>22</v>
      </c>
      <c r="J45" s="529"/>
      <c r="K45" s="525"/>
      <c r="L45" s="526"/>
      <c r="M45" s="530"/>
    </row>
    <row r="46" customFormat="false" ht="19.4" hidden="false" customHeight="false" outlineLevel="0" collapsed="false">
      <c r="B46" s="474"/>
      <c r="C46" s="523" t="n">
        <v>23</v>
      </c>
      <c r="D46" s="524"/>
      <c r="E46" s="525"/>
      <c r="F46" s="526"/>
      <c r="G46" s="527"/>
      <c r="H46" s="521"/>
      <c r="I46" s="528" t="n">
        <v>23</v>
      </c>
      <c r="J46" s="529"/>
      <c r="K46" s="525"/>
      <c r="L46" s="526"/>
      <c r="M46" s="530"/>
    </row>
    <row r="47" customFormat="false" ht="14.25" hidden="false" customHeight="false" outlineLevel="0" collapsed="false">
      <c r="B47" s="474"/>
      <c r="C47" s="523" t="n">
        <v>24</v>
      </c>
      <c r="D47" s="531"/>
      <c r="E47" s="532"/>
      <c r="F47" s="533"/>
      <c r="G47" s="527"/>
      <c r="H47" s="521"/>
      <c r="I47" s="528" t="n">
        <v>24</v>
      </c>
      <c r="J47" s="534"/>
      <c r="K47" s="532"/>
      <c r="L47" s="533"/>
      <c r="M47" s="530"/>
    </row>
    <row r="48" customFormat="false" ht="14.25" hidden="false" customHeight="false" outlineLevel="0" collapsed="false">
      <c r="B48" s="474"/>
      <c r="C48" s="523" t="n">
        <v>25</v>
      </c>
      <c r="D48" s="531"/>
      <c r="E48" s="532"/>
      <c r="F48" s="533"/>
      <c r="G48" s="527"/>
      <c r="H48" s="521"/>
      <c r="I48" s="528" t="n">
        <v>25</v>
      </c>
      <c r="J48" s="534"/>
      <c r="K48" s="532"/>
      <c r="L48" s="533"/>
      <c r="M48" s="530"/>
    </row>
    <row r="49" customFormat="false" ht="14.25" hidden="false" customHeight="false" outlineLevel="0" collapsed="false">
      <c r="B49" s="474"/>
      <c r="C49" s="523" t="n">
        <v>26</v>
      </c>
      <c r="D49" s="531"/>
      <c r="E49" s="532"/>
      <c r="F49" s="533"/>
      <c r="G49" s="527"/>
      <c r="H49" s="521"/>
      <c r="I49" s="528" t="n">
        <v>26</v>
      </c>
      <c r="J49" s="534"/>
      <c r="K49" s="532"/>
      <c r="L49" s="533"/>
      <c r="M49" s="530"/>
    </row>
    <row r="50" customFormat="false" ht="19.4" hidden="false" customHeight="false" outlineLevel="0" collapsed="false">
      <c r="B50" s="474"/>
      <c r="C50" s="523" t="n">
        <v>27</v>
      </c>
      <c r="D50" s="531"/>
      <c r="E50" s="532"/>
      <c r="F50" s="533"/>
      <c r="G50" s="527"/>
      <c r="H50" s="521"/>
      <c r="I50" s="528" t="n">
        <v>27</v>
      </c>
      <c r="J50" s="534"/>
      <c r="K50" s="532"/>
      <c r="L50" s="533"/>
      <c r="M50" s="530"/>
    </row>
    <row r="51" customFormat="false" ht="14.25" hidden="false" customHeight="false" outlineLevel="0" collapsed="false">
      <c r="B51" s="474"/>
      <c r="C51" s="523" t="n">
        <v>28</v>
      </c>
      <c r="D51" s="531"/>
      <c r="E51" s="532"/>
      <c r="F51" s="533"/>
      <c r="G51" s="527"/>
      <c r="H51" s="521"/>
      <c r="I51" s="528" t="n">
        <v>28</v>
      </c>
      <c r="J51" s="534"/>
      <c r="K51" s="532"/>
      <c r="L51" s="533"/>
      <c r="M51" s="530"/>
    </row>
    <row r="52" customFormat="false" ht="14.25" hidden="false" customHeight="false" outlineLevel="0" collapsed="false">
      <c r="B52" s="474"/>
      <c r="C52" s="523" t="n">
        <v>29</v>
      </c>
      <c r="D52" s="531"/>
      <c r="E52" s="532"/>
      <c r="F52" s="533"/>
      <c r="G52" s="527"/>
      <c r="H52" s="521"/>
      <c r="I52" s="528" t="n">
        <v>29</v>
      </c>
      <c r="J52" s="534"/>
      <c r="K52" s="532"/>
      <c r="L52" s="533"/>
      <c r="M52" s="530"/>
    </row>
    <row r="53" customFormat="false" ht="14.25" hidden="false" customHeight="false" outlineLevel="0" collapsed="false">
      <c r="B53" s="474"/>
      <c r="C53" s="523" t="n">
        <v>30</v>
      </c>
      <c r="D53" s="531"/>
      <c r="E53" s="532"/>
      <c r="F53" s="533"/>
      <c r="G53" s="527"/>
      <c r="H53" s="521"/>
      <c r="I53" s="528" t="n">
        <v>30</v>
      </c>
      <c r="J53" s="534"/>
      <c r="K53" s="532"/>
      <c r="L53" s="533"/>
      <c r="M53" s="530"/>
    </row>
    <row r="54" customFormat="false" ht="14.25" hidden="false" customHeight="false" outlineLevel="0" collapsed="false">
      <c r="B54" s="474"/>
      <c r="C54" s="523" t="n">
        <v>31</v>
      </c>
      <c r="D54" s="531"/>
      <c r="E54" s="532"/>
      <c r="F54" s="533"/>
      <c r="G54" s="527"/>
      <c r="H54" s="521"/>
      <c r="I54" s="528" t="n">
        <v>31</v>
      </c>
      <c r="J54" s="534"/>
      <c r="K54" s="532"/>
      <c r="L54" s="533"/>
      <c r="M54" s="530"/>
    </row>
    <row r="55" customFormat="false" ht="14.25" hidden="false" customHeight="false" outlineLevel="0" collapsed="false">
      <c r="B55" s="474"/>
      <c r="C55" s="523" t="n">
        <v>32</v>
      </c>
      <c r="D55" s="531"/>
      <c r="E55" s="532"/>
      <c r="F55" s="533"/>
      <c r="G55" s="527"/>
      <c r="H55" s="521"/>
      <c r="I55" s="528" t="n">
        <v>32</v>
      </c>
      <c r="J55" s="534"/>
      <c r="K55" s="532"/>
      <c r="L55" s="533"/>
      <c r="M55" s="530"/>
    </row>
    <row r="56" customFormat="false" ht="14.25" hidden="false" customHeight="false" outlineLevel="0" collapsed="false">
      <c r="B56" s="474"/>
      <c r="C56" s="523" t="n">
        <v>33</v>
      </c>
      <c r="D56" s="531"/>
      <c r="E56" s="532"/>
      <c r="F56" s="533"/>
      <c r="G56" s="527"/>
      <c r="H56" s="521"/>
      <c r="I56" s="528" t="n">
        <v>33</v>
      </c>
      <c r="J56" s="534"/>
      <c r="K56" s="532"/>
      <c r="L56" s="533"/>
      <c r="M56" s="530"/>
    </row>
    <row r="57" customFormat="false" ht="14.25" hidden="false" customHeight="false" outlineLevel="0" collapsed="false">
      <c r="B57" s="474"/>
      <c r="C57" s="523" t="n">
        <v>34</v>
      </c>
      <c r="D57" s="531"/>
      <c r="E57" s="532"/>
      <c r="F57" s="533"/>
      <c r="G57" s="527"/>
      <c r="H57" s="521"/>
      <c r="I57" s="528" t="n">
        <v>34</v>
      </c>
      <c r="J57" s="534"/>
      <c r="K57" s="532"/>
      <c r="L57" s="533"/>
      <c r="M57" s="530"/>
    </row>
    <row r="58" customFormat="false" ht="14.25" hidden="false" customHeight="false" outlineLevel="0" collapsed="false">
      <c r="B58" s="474"/>
      <c r="C58" s="523" t="n">
        <v>35</v>
      </c>
      <c r="D58" s="531"/>
      <c r="E58" s="532"/>
      <c r="F58" s="533"/>
      <c r="G58" s="527"/>
      <c r="H58" s="521"/>
      <c r="I58" s="528" t="n">
        <v>35</v>
      </c>
      <c r="J58" s="534"/>
      <c r="K58" s="532"/>
      <c r="L58" s="533"/>
      <c r="M58" s="530"/>
    </row>
    <row r="59" customFormat="false" ht="14.25" hidden="false" customHeight="false" outlineLevel="0" collapsed="false">
      <c r="B59" s="474"/>
      <c r="C59" s="523" t="n">
        <v>36</v>
      </c>
      <c r="D59" s="531"/>
      <c r="E59" s="532"/>
      <c r="F59" s="533"/>
      <c r="G59" s="527"/>
      <c r="H59" s="521"/>
      <c r="I59" s="528" t="n">
        <v>36</v>
      </c>
      <c r="J59" s="534"/>
      <c r="K59" s="532"/>
      <c r="L59" s="533"/>
      <c r="M59" s="530"/>
    </row>
    <row r="60" customFormat="false" ht="14.25" hidden="false" customHeight="false" outlineLevel="0" collapsed="false">
      <c r="B60" s="474"/>
      <c r="C60" s="523" t="n">
        <v>37</v>
      </c>
      <c r="D60" s="531"/>
      <c r="E60" s="532"/>
      <c r="F60" s="533"/>
      <c r="G60" s="527"/>
      <c r="H60" s="521"/>
      <c r="I60" s="528" t="n">
        <v>37</v>
      </c>
      <c r="J60" s="534"/>
      <c r="K60" s="532"/>
      <c r="L60" s="533"/>
      <c r="M60" s="530"/>
    </row>
    <row r="61" customFormat="false" ht="14.25" hidden="false" customHeight="false" outlineLevel="0" collapsed="false">
      <c r="B61" s="474"/>
      <c r="C61" s="523" t="n">
        <v>38</v>
      </c>
      <c r="D61" s="531"/>
      <c r="E61" s="532"/>
      <c r="F61" s="533"/>
      <c r="G61" s="527"/>
      <c r="H61" s="521"/>
      <c r="I61" s="528" t="n">
        <v>38</v>
      </c>
      <c r="J61" s="534"/>
      <c r="K61" s="532"/>
      <c r="L61" s="533"/>
      <c r="M61" s="530"/>
    </row>
    <row r="62" customFormat="false" ht="19.4" hidden="false" customHeight="false" outlineLevel="0" collapsed="false">
      <c r="B62" s="474"/>
      <c r="C62" s="523" t="n">
        <v>39</v>
      </c>
      <c r="D62" s="531"/>
      <c r="E62" s="532"/>
      <c r="F62" s="533"/>
      <c r="G62" s="527"/>
      <c r="H62" s="521"/>
      <c r="I62" s="528" t="n">
        <v>39</v>
      </c>
      <c r="J62" s="534"/>
      <c r="K62" s="532"/>
      <c r="L62" s="533"/>
      <c r="M62" s="530"/>
    </row>
    <row r="63" customFormat="false" ht="14.25" hidden="false" customHeight="false" outlineLevel="0" collapsed="false">
      <c r="B63" s="474"/>
      <c r="C63" s="523" t="n">
        <v>40</v>
      </c>
      <c r="D63" s="531"/>
      <c r="E63" s="532"/>
      <c r="F63" s="533"/>
      <c r="G63" s="527"/>
      <c r="H63" s="521"/>
      <c r="I63" s="528" t="n">
        <v>40</v>
      </c>
      <c r="J63" s="534"/>
      <c r="K63" s="532"/>
      <c r="L63" s="533"/>
      <c r="M63" s="530"/>
    </row>
    <row r="64" customFormat="false" ht="14.25" hidden="false" customHeight="false" outlineLevel="0" collapsed="false">
      <c r="B64" s="474"/>
      <c r="C64" s="523" t="n">
        <v>41</v>
      </c>
      <c r="D64" s="531"/>
      <c r="E64" s="532"/>
      <c r="F64" s="533"/>
      <c r="G64" s="527"/>
      <c r="H64" s="521"/>
      <c r="I64" s="528" t="n">
        <v>41</v>
      </c>
      <c r="J64" s="534"/>
      <c r="K64" s="532"/>
      <c r="L64" s="533"/>
      <c r="M64" s="530"/>
    </row>
    <row r="65" customFormat="false" ht="14.25" hidden="false" customHeight="false" outlineLevel="0" collapsed="false">
      <c r="B65" s="474"/>
      <c r="C65" s="523" t="n">
        <v>42</v>
      </c>
      <c r="D65" s="531"/>
      <c r="E65" s="532"/>
      <c r="F65" s="533"/>
      <c r="G65" s="527"/>
      <c r="H65" s="521"/>
      <c r="I65" s="528" t="n">
        <v>42</v>
      </c>
      <c r="J65" s="534"/>
      <c r="K65" s="532"/>
      <c r="L65" s="533"/>
      <c r="M65" s="530"/>
    </row>
    <row r="66" customFormat="false" ht="14.25" hidden="false" customHeight="false" outlineLevel="0" collapsed="false">
      <c r="B66" s="474"/>
      <c r="C66" s="523" t="n">
        <v>43</v>
      </c>
      <c r="D66" s="531"/>
      <c r="E66" s="532"/>
      <c r="F66" s="533"/>
      <c r="G66" s="527"/>
      <c r="H66" s="521"/>
      <c r="I66" s="528" t="n">
        <v>43</v>
      </c>
      <c r="J66" s="534"/>
      <c r="K66" s="532"/>
      <c r="L66" s="533"/>
      <c r="M66" s="530"/>
    </row>
    <row r="67" customFormat="false" ht="14.25" hidden="false" customHeight="false" outlineLevel="0" collapsed="false">
      <c r="B67" s="474"/>
      <c r="C67" s="523" t="n">
        <v>44</v>
      </c>
      <c r="D67" s="531"/>
      <c r="E67" s="532"/>
      <c r="F67" s="533"/>
      <c r="G67" s="527"/>
      <c r="H67" s="521"/>
      <c r="I67" s="528" t="n">
        <v>44</v>
      </c>
      <c r="J67" s="534"/>
      <c r="K67" s="532"/>
      <c r="L67" s="533"/>
      <c r="M67" s="530"/>
    </row>
    <row r="68" customFormat="false" ht="19.4" hidden="false" customHeight="false" outlineLevel="0" collapsed="false">
      <c r="B68" s="474"/>
      <c r="C68" s="523" t="n">
        <v>45</v>
      </c>
      <c r="D68" s="531"/>
      <c r="E68" s="532"/>
      <c r="F68" s="533"/>
      <c r="G68" s="527"/>
      <c r="H68" s="521"/>
      <c r="I68" s="528" t="n">
        <v>45</v>
      </c>
      <c r="J68" s="534"/>
      <c r="K68" s="532"/>
      <c r="L68" s="533"/>
      <c r="M68" s="530"/>
    </row>
    <row r="69" customFormat="false" ht="14.25" hidden="false" customHeight="false" outlineLevel="0" collapsed="false">
      <c r="B69" s="474"/>
      <c r="C69" s="523" t="n">
        <v>46</v>
      </c>
      <c r="D69" s="531"/>
      <c r="E69" s="532"/>
      <c r="F69" s="533"/>
      <c r="G69" s="527"/>
      <c r="H69" s="521"/>
      <c r="I69" s="528" t="n">
        <v>46</v>
      </c>
      <c r="J69" s="534"/>
      <c r="K69" s="532"/>
      <c r="L69" s="533"/>
      <c r="M69" s="530"/>
    </row>
    <row r="70" customFormat="false" ht="14.25" hidden="false" customHeight="false" outlineLevel="0" collapsed="false">
      <c r="B70" s="474"/>
      <c r="C70" s="523" t="n">
        <v>47</v>
      </c>
      <c r="D70" s="531"/>
      <c r="E70" s="532"/>
      <c r="F70" s="533"/>
      <c r="G70" s="527"/>
      <c r="H70" s="521"/>
      <c r="I70" s="528" t="n">
        <v>47</v>
      </c>
      <c r="J70" s="534"/>
      <c r="K70" s="532"/>
      <c r="L70" s="533"/>
      <c r="M70" s="530"/>
    </row>
    <row r="71" customFormat="false" ht="14.25" hidden="false" customHeight="false" outlineLevel="0" collapsed="false">
      <c r="B71" s="474"/>
      <c r="C71" s="523" t="n">
        <v>48</v>
      </c>
      <c r="D71" s="531"/>
      <c r="E71" s="532"/>
      <c r="F71" s="533"/>
      <c r="G71" s="527"/>
      <c r="H71" s="521"/>
      <c r="I71" s="528" t="n">
        <v>48</v>
      </c>
      <c r="J71" s="534"/>
      <c r="K71" s="532"/>
      <c r="L71" s="533"/>
      <c r="M71" s="530"/>
    </row>
    <row r="72" customFormat="false" ht="14.25" hidden="false" customHeight="false" outlineLevel="0" collapsed="false">
      <c r="B72" s="474"/>
      <c r="C72" s="523" t="n">
        <v>49</v>
      </c>
      <c r="D72" s="531"/>
      <c r="E72" s="532"/>
      <c r="F72" s="533"/>
      <c r="G72" s="527"/>
      <c r="H72" s="521"/>
      <c r="I72" s="528" t="n">
        <v>49</v>
      </c>
      <c r="J72" s="534"/>
      <c r="K72" s="532"/>
      <c r="L72" s="533"/>
      <c r="M72" s="530"/>
    </row>
    <row r="73" customFormat="false" ht="14.25" hidden="false" customHeight="false" outlineLevel="0" collapsed="false">
      <c r="B73" s="474"/>
      <c r="C73" s="523" t="n">
        <v>50</v>
      </c>
      <c r="D73" s="531"/>
      <c r="E73" s="532"/>
      <c r="F73" s="533"/>
      <c r="G73" s="527"/>
      <c r="H73" s="521"/>
      <c r="I73" s="528" t="n">
        <v>50</v>
      </c>
      <c r="J73" s="534"/>
      <c r="K73" s="532"/>
      <c r="L73" s="533"/>
      <c r="M73" s="530"/>
    </row>
    <row r="74" customFormat="false" ht="19.4" hidden="false" customHeight="false" outlineLevel="0" collapsed="false">
      <c r="B74" s="474"/>
      <c r="C74" s="523" t="n">
        <v>51</v>
      </c>
      <c r="D74" s="531"/>
      <c r="E74" s="532"/>
      <c r="F74" s="533"/>
      <c r="G74" s="527"/>
      <c r="H74" s="521"/>
      <c r="I74" s="528" t="n">
        <v>51</v>
      </c>
      <c r="J74" s="534"/>
      <c r="K74" s="532"/>
      <c r="L74" s="533"/>
      <c r="M74" s="530"/>
    </row>
    <row r="75" customFormat="false" ht="14.25" hidden="false" customHeight="false" outlineLevel="0" collapsed="false">
      <c r="B75" s="474"/>
      <c r="C75" s="523" t="n">
        <v>52</v>
      </c>
      <c r="D75" s="531"/>
      <c r="E75" s="532"/>
      <c r="F75" s="533"/>
      <c r="G75" s="527"/>
      <c r="H75" s="521"/>
      <c r="I75" s="528" t="n">
        <v>52</v>
      </c>
      <c r="J75" s="534"/>
      <c r="K75" s="532"/>
      <c r="L75" s="533"/>
      <c r="M75" s="530"/>
    </row>
    <row r="76" customFormat="false" ht="14.25" hidden="false" customHeight="false" outlineLevel="0" collapsed="false">
      <c r="B76" s="474"/>
      <c r="C76" s="523" t="n">
        <v>53</v>
      </c>
      <c r="D76" s="531"/>
      <c r="E76" s="532"/>
      <c r="F76" s="533"/>
      <c r="G76" s="527"/>
      <c r="H76" s="521"/>
      <c r="I76" s="528" t="n">
        <v>53</v>
      </c>
      <c r="J76" s="534"/>
      <c r="K76" s="532"/>
      <c r="L76" s="533"/>
      <c r="M76" s="530"/>
    </row>
    <row r="77" customFormat="false" ht="14.25" hidden="false" customHeight="false" outlineLevel="0" collapsed="false">
      <c r="B77" s="474"/>
      <c r="C77" s="523" t="n">
        <v>54</v>
      </c>
      <c r="D77" s="531"/>
      <c r="E77" s="532"/>
      <c r="F77" s="533"/>
      <c r="G77" s="527"/>
      <c r="H77" s="521"/>
      <c r="I77" s="528" t="n">
        <v>54</v>
      </c>
      <c r="J77" s="534"/>
      <c r="K77" s="532"/>
      <c r="L77" s="533"/>
      <c r="M77" s="530"/>
    </row>
    <row r="78" customFormat="false" ht="14.25" hidden="false" customHeight="false" outlineLevel="0" collapsed="false">
      <c r="B78" s="474"/>
      <c r="C78" s="523" t="n">
        <v>55</v>
      </c>
      <c r="D78" s="531"/>
      <c r="E78" s="532"/>
      <c r="F78" s="533"/>
      <c r="G78" s="527"/>
      <c r="H78" s="521"/>
      <c r="I78" s="528" t="n">
        <v>55</v>
      </c>
      <c r="J78" s="534"/>
      <c r="K78" s="532"/>
      <c r="L78" s="533"/>
      <c r="M78" s="530"/>
    </row>
    <row r="79" customFormat="false" ht="14.25" hidden="false" customHeight="false" outlineLevel="0" collapsed="false">
      <c r="B79" s="474"/>
      <c r="C79" s="523" t="n">
        <v>56</v>
      </c>
      <c r="D79" s="531"/>
      <c r="E79" s="532"/>
      <c r="F79" s="533"/>
      <c r="G79" s="527"/>
      <c r="H79" s="521"/>
      <c r="I79" s="528" t="n">
        <v>56</v>
      </c>
      <c r="J79" s="534"/>
      <c r="K79" s="532"/>
      <c r="L79" s="533"/>
      <c r="M79" s="530"/>
    </row>
    <row r="80" customFormat="false" ht="14.25" hidden="false" customHeight="false" outlineLevel="0" collapsed="false">
      <c r="B80" s="474"/>
      <c r="C80" s="523" t="n">
        <v>57</v>
      </c>
      <c r="D80" s="531"/>
      <c r="E80" s="532"/>
      <c r="F80" s="533"/>
      <c r="G80" s="527"/>
      <c r="H80" s="521"/>
      <c r="I80" s="528" t="n">
        <v>57</v>
      </c>
      <c r="J80" s="534"/>
      <c r="K80" s="532"/>
      <c r="L80" s="533"/>
      <c r="M80" s="530"/>
    </row>
    <row r="81" customFormat="false" ht="14.25" hidden="false" customHeight="false" outlineLevel="0" collapsed="false">
      <c r="B81" s="474"/>
      <c r="C81" s="523" t="n">
        <v>58</v>
      </c>
      <c r="D81" s="531"/>
      <c r="E81" s="532"/>
      <c r="F81" s="533"/>
      <c r="G81" s="527"/>
      <c r="H81" s="521"/>
      <c r="I81" s="528" t="n">
        <v>58</v>
      </c>
      <c r="J81" s="534"/>
      <c r="K81" s="532"/>
      <c r="L81" s="533"/>
      <c r="M81" s="530"/>
    </row>
    <row r="82" customFormat="false" ht="20.85" hidden="false" customHeight="false" outlineLevel="0" collapsed="false">
      <c r="B82" s="474"/>
      <c r="C82" s="523" t="n">
        <v>59</v>
      </c>
      <c r="D82" s="531"/>
      <c r="E82" s="532"/>
      <c r="F82" s="533"/>
      <c r="G82" s="527"/>
      <c r="H82" s="521"/>
      <c r="I82" s="528" t="n">
        <v>59</v>
      </c>
      <c r="J82" s="534"/>
      <c r="K82" s="532"/>
      <c r="L82" s="533"/>
      <c r="M82" s="530"/>
    </row>
    <row r="83" customFormat="false" ht="14.25" hidden="false" customHeight="false" outlineLevel="0" collapsed="false">
      <c r="B83" s="474"/>
      <c r="C83" s="523" t="n">
        <v>60</v>
      </c>
      <c r="D83" s="524"/>
      <c r="E83" s="525"/>
      <c r="F83" s="526"/>
      <c r="G83" s="527"/>
      <c r="H83" s="521"/>
      <c r="I83" s="528" t="n">
        <v>60</v>
      </c>
      <c r="J83" s="529"/>
      <c r="K83" s="525"/>
      <c r="L83" s="526"/>
      <c r="M83" s="530"/>
    </row>
    <row r="84" customFormat="false" ht="14.25" hidden="false" customHeight="false" outlineLevel="0" collapsed="false">
      <c r="B84" s="474"/>
      <c r="C84" s="535"/>
      <c r="D84" s="536"/>
      <c r="E84" s="536"/>
      <c r="F84" s="536"/>
      <c r="G84" s="476"/>
      <c r="H84" s="465"/>
      <c r="I84" s="536"/>
      <c r="J84" s="536"/>
      <c r="K84" s="536"/>
      <c r="L84" s="536"/>
      <c r="M84" s="478"/>
    </row>
    <row r="85" customFormat="false" ht="14.25" hidden="false" customHeight="false" outlineLevel="0" collapsed="false">
      <c r="B85" s="474"/>
      <c r="C85" s="537" t="s">
        <v>275</v>
      </c>
      <c r="D85" s="537"/>
      <c r="E85" s="537"/>
      <c r="F85" s="537"/>
      <c r="G85" s="537"/>
      <c r="H85" s="537"/>
      <c r="I85" s="537"/>
      <c r="J85" s="537"/>
      <c r="K85" s="537"/>
      <c r="L85" s="537"/>
      <c r="M85" s="538"/>
    </row>
    <row r="86" customFormat="false" ht="66" hidden="false" customHeight="true" outlineLevel="0" collapsed="false">
      <c r="B86" s="474"/>
      <c r="C86" s="539" t="s">
        <v>550</v>
      </c>
      <c r="D86" s="539"/>
      <c r="E86" s="539"/>
      <c r="F86" s="540"/>
      <c r="G86" s="540"/>
      <c r="H86" s="540"/>
      <c r="I86" s="540"/>
      <c r="J86" s="540"/>
      <c r="K86" s="540"/>
      <c r="L86" s="540"/>
      <c r="M86" s="478"/>
    </row>
    <row r="87" customFormat="false" ht="20.25" hidden="false" customHeight="true" outlineLevel="0" collapsed="false">
      <c r="B87" s="474"/>
      <c r="C87" s="541"/>
      <c r="D87" s="497"/>
      <c r="E87" s="502"/>
      <c r="F87" s="502"/>
      <c r="G87" s="502"/>
      <c r="H87" s="502"/>
      <c r="I87" s="502"/>
      <c r="J87" s="502"/>
      <c r="K87" s="502"/>
      <c r="L87" s="502"/>
      <c r="M87" s="542"/>
    </row>
    <row r="88" customFormat="false" ht="15.75" hidden="false" customHeight="true" outlineLevel="0" collapsed="false">
      <c r="B88" s="474"/>
      <c r="C88" s="543" t="s">
        <v>283</v>
      </c>
      <c r="D88" s="543"/>
      <c r="E88" s="543"/>
      <c r="F88" s="502"/>
      <c r="G88" s="502"/>
      <c r="H88" s="502"/>
      <c r="I88" s="502"/>
      <c r="J88" s="502"/>
      <c r="K88" s="502"/>
      <c r="L88" s="502"/>
      <c r="M88" s="542"/>
    </row>
    <row r="89" customFormat="false" ht="15.75" hidden="false" customHeight="true" outlineLevel="0" collapsed="false">
      <c r="B89" s="474"/>
      <c r="C89" s="539" t="s">
        <v>285</v>
      </c>
      <c r="D89" s="539"/>
      <c r="E89" s="539"/>
      <c r="F89" s="544"/>
      <c r="G89" s="544"/>
      <c r="H89" s="544"/>
      <c r="I89" s="544"/>
      <c r="J89" s="544"/>
      <c r="K89" s="544"/>
      <c r="L89" s="544"/>
      <c r="M89" s="542"/>
    </row>
    <row r="90" customFormat="false" ht="15.75" hidden="false" customHeight="true" outlineLevel="0" collapsed="false">
      <c r="B90" s="474"/>
      <c r="C90" s="539" t="s">
        <v>287</v>
      </c>
      <c r="D90" s="539"/>
      <c r="E90" s="539"/>
      <c r="F90" s="544"/>
      <c r="G90" s="544"/>
      <c r="H90" s="544"/>
      <c r="I90" s="544"/>
      <c r="J90" s="544"/>
      <c r="K90" s="544"/>
      <c r="L90" s="544"/>
      <c r="M90" s="542"/>
    </row>
    <row r="91" customFormat="false" ht="15.75" hidden="false" customHeight="true" outlineLevel="0" collapsed="false">
      <c r="B91" s="474"/>
      <c r="C91" s="539" t="s">
        <v>291</v>
      </c>
      <c r="D91" s="539"/>
      <c r="E91" s="539"/>
      <c r="F91" s="544"/>
      <c r="G91" s="544"/>
      <c r="H91" s="544"/>
      <c r="I91" s="544"/>
      <c r="J91" s="544"/>
      <c r="K91" s="544"/>
      <c r="L91" s="544"/>
      <c r="M91" s="542"/>
    </row>
    <row r="92" customFormat="false" ht="21" hidden="false" customHeight="true" outlineLevel="0" collapsed="false">
      <c r="B92" s="474"/>
      <c r="C92" s="545" t="s">
        <v>293</v>
      </c>
      <c r="D92" s="545"/>
      <c r="E92" s="545"/>
      <c r="F92" s="502"/>
      <c r="G92" s="502"/>
      <c r="H92" s="502"/>
      <c r="I92" s="502"/>
      <c r="J92" s="502"/>
      <c r="K92" s="502"/>
      <c r="L92" s="502"/>
      <c r="M92" s="542"/>
    </row>
    <row r="93" customFormat="false" ht="14.25" hidden="false" customHeight="false" outlineLevel="0" collapsed="false">
      <c r="B93" s="546"/>
      <c r="C93" s="545"/>
      <c r="D93" s="545"/>
      <c r="E93" s="545"/>
      <c r="F93" s="547"/>
      <c r="G93" s="548"/>
      <c r="H93" s="549"/>
      <c r="I93" s="550"/>
      <c r="J93" s="550"/>
      <c r="K93" s="550"/>
      <c r="L93" s="550"/>
      <c r="M93" s="551"/>
    </row>
  </sheetData>
  <sheetProtection algorithmName="SHA-512" hashValue="gwsVNmxt0ZQBL1solujWt0ftO1kkhJf5NkU2czSXJL6qCsryjzIpGaTwTAqsSACTnLDszEbGMDzzUSlH1CFOgA==" saltValue="5+kiFwlcDWpVRflk8Vm2vA==" spinCount="100000" sheet="true" selectLockedCells="true"/>
  <mergeCells count="37">
    <mergeCell ref="K3:L3"/>
    <mergeCell ref="C6:M6"/>
    <mergeCell ref="C9:D9"/>
    <mergeCell ref="E9:J9"/>
    <mergeCell ref="C10:D10"/>
    <mergeCell ref="E10:J10"/>
    <mergeCell ref="C11:D11"/>
    <mergeCell ref="E11:J11"/>
    <mergeCell ref="C14:D14"/>
    <mergeCell ref="E14:F14"/>
    <mergeCell ref="I14:J14"/>
    <mergeCell ref="K14:L14"/>
    <mergeCell ref="C15:F15"/>
    <mergeCell ref="I15:L15"/>
    <mergeCell ref="C16:D16"/>
    <mergeCell ref="E16:F16"/>
    <mergeCell ref="I16:J16"/>
    <mergeCell ref="K16:L16"/>
    <mergeCell ref="C17:D17"/>
    <mergeCell ref="E17:F17"/>
    <mergeCell ref="I17:J17"/>
    <mergeCell ref="K17:L17"/>
    <mergeCell ref="C20:F20"/>
    <mergeCell ref="I20:L20"/>
    <mergeCell ref="C22:F22"/>
    <mergeCell ref="I22:L22"/>
    <mergeCell ref="C85:L85"/>
    <mergeCell ref="C86:E86"/>
    <mergeCell ref="F86:L86"/>
    <mergeCell ref="C88:E88"/>
    <mergeCell ref="C89:E89"/>
    <mergeCell ref="F89:L89"/>
    <mergeCell ref="C90:E90"/>
    <mergeCell ref="F90:L90"/>
    <mergeCell ref="C91:E91"/>
    <mergeCell ref="F91:L91"/>
    <mergeCell ref="C92:E93"/>
  </mergeCells>
  <conditionalFormatting sqref="K16:L16">
    <cfRule type="expression" priority="2" aboveAverage="0" equalAverage="0" bottom="0" percent="0" rank="0" text="" dxfId="29">
      <formula>NOT(ISBLANK($K$16))</formula>
    </cfRule>
    <cfRule type="expression" priority="3" aboveAverage="0" equalAverage="0" bottom="0" percent="0" rank="0" text="" dxfId="30">
      <formula>$K$14="Taip"</formula>
    </cfRule>
  </conditionalFormatting>
  <conditionalFormatting sqref="E16:F16">
    <cfRule type="expression" priority="4" aboveAverage="0" equalAverage="0" bottom="0" percent="0" rank="0" text="" dxfId="31">
      <formula>NOT(ISBLANK($E$16))</formula>
    </cfRule>
    <cfRule type="expression" priority="5" aboveAverage="0" equalAverage="0" bottom="0" percent="0" rank="0" text="" dxfId="32">
      <formula>$E$14="Taip"</formula>
    </cfRule>
  </conditionalFormatting>
  <conditionalFormatting sqref="K17:L17">
    <cfRule type="expression" priority="6" aboveAverage="0" equalAverage="0" bottom="0" percent="0" rank="0" text="" dxfId="33">
      <formula>NOT(ISBLANK($K$17))</formula>
    </cfRule>
    <cfRule type="expression" priority="7" aboveAverage="0" equalAverage="0" bottom="0" percent="0" rank="0" text="" dxfId="34">
      <formula>$K$16="Taip"</formula>
    </cfRule>
  </conditionalFormatting>
  <conditionalFormatting sqref="E17:F17">
    <cfRule type="expression" priority="8" aboveAverage="0" equalAverage="0" bottom="0" percent="0" rank="0" text="" dxfId="35">
      <formula>NOT(ISBLANK($E$17))</formula>
    </cfRule>
    <cfRule type="expression" priority="9" aboveAverage="0" equalAverage="0" bottom="0" percent="0" rank="0" text="" dxfId="36">
      <formula>$E$16="Taip"</formula>
    </cfRule>
  </conditionalFormatting>
  <dataValidations count="2">
    <dataValidation allowBlank="true" errorStyle="stop" operator="between" showDropDown="false" showErrorMessage="true" showInputMessage="true" sqref="E14:F14 K14:L14" type="list">
      <formula1>"Taip,Ne"</formula1>
      <formula2>0</formula2>
    </dataValidation>
    <dataValidation allowBlank="true" errorStyle="stop" operator="between" prompt="Jei pasirinkote &quot;Taip&quot;, prašome apačioje pateikti svetainės nuorodą." promptTitle="Pastaba" showDropDown="false" showErrorMessage="true" showInputMessage="true" sqref="E16:F16 K16:L16" type="list">
      <formula1>"Taip,Ne"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048561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L7" activeCellId="0" sqref="L7"/>
    </sheetView>
  </sheetViews>
  <sheetFormatPr defaultColWidth="8.82421875" defaultRowHeight="14.25" zeroHeight="true" outlineLevelRow="0" outlineLevelCol="0"/>
  <cols>
    <col collapsed="false" customWidth="false" hidden="false" outlineLevel="0" max="2" min="2" style="162" width="8.82"/>
    <col collapsed="false" customWidth="true" hidden="false" outlineLevel="0" max="3" min="3" style="162" width="51.54"/>
    <col collapsed="false" customWidth="true" hidden="false" outlineLevel="0" max="5" min="4" style="162" width="25.27"/>
    <col collapsed="false" customWidth="true" hidden="false" outlineLevel="0" max="6" min="6" style="162" width="29.54"/>
    <col collapsed="false" customWidth="true" hidden="false" outlineLevel="0" max="7" min="7" style="162" width="23.82"/>
    <col collapsed="false" customWidth="true" hidden="false" outlineLevel="0" max="8" min="8" style="162" width="17.45"/>
    <col collapsed="false" customWidth="true" hidden="false" outlineLevel="0" max="9" min="9" style="162" width="17.73"/>
    <col collapsed="false" customWidth="true" hidden="false" outlineLevel="0" max="10" min="10" style="162" width="19"/>
    <col collapsed="false" customWidth="true" hidden="false" outlineLevel="0" max="11" min="11" style="162" width="17.82"/>
    <col collapsed="false" customWidth="true" hidden="false" outlineLevel="0" max="12" min="12" style="162" width="18.82"/>
    <col collapsed="false" customWidth="true" hidden="false" outlineLevel="0" max="13" min="13" style="162" width="17.54"/>
    <col collapsed="false" customWidth="true" hidden="false" outlineLevel="0" max="14" min="14" style="162" width="18.54"/>
    <col collapsed="false" customWidth="true" hidden="false" outlineLevel="0" max="15" min="15" style="162" width="18"/>
    <col collapsed="false" customWidth="true" hidden="false" outlineLevel="0" max="16" min="16" style="162" width="18.45"/>
    <col collapsed="false" customWidth="true" hidden="false" outlineLevel="0" max="17" min="17" style="162" width="18"/>
    <col collapsed="false" customWidth="true" hidden="false" outlineLevel="0" max="18" min="18" style="162" width="19"/>
    <col collapsed="false" customWidth="false" hidden="true" outlineLevel="0" max="16383" min="21" style="0" width="8.82"/>
    <col collapsed="false" customWidth="true" hidden="true" outlineLevel="0" max="16384" min="16384" style="0" width="5.18"/>
  </cols>
  <sheetData>
    <row r="1" customFormat="false" ht="14.25" hidden="false" customHeight="false" outlineLevel="0" collapsed="false">
      <c r="A1" s="279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79"/>
      <c r="T1" s="279"/>
    </row>
    <row r="2" customFormat="false" ht="14.25" hidden="false" customHeight="false" outlineLevel="0" collapsed="false">
      <c r="A2" s="279"/>
      <c r="C2" s="475" t="s">
        <v>551</v>
      </c>
      <c r="O2" s="425"/>
      <c r="P2" s="425"/>
      <c r="T2" s="279"/>
      <c r="U2" s="552" t="s">
        <v>254</v>
      </c>
    </row>
    <row r="3" customFormat="false" ht="14.25" hidden="false" customHeight="true" outlineLevel="0" collapsed="false">
      <c r="A3" s="279"/>
      <c r="C3" s="553"/>
      <c r="D3" s="554"/>
      <c r="E3" s="554"/>
      <c r="F3" s="555"/>
      <c r="G3" s="556" t="s">
        <v>14</v>
      </c>
      <c r="H3" s="557" t="str">
        <f aca="false">'Finansiniai duomenys'!C8</f>
        <v>UAB „Prienų vandenys“</v>
      </c>
      <c r="I3" s="557"/>
      <c r="J3" s="557"/>
      <c r="K3" s="557"/>
      <c r="L3" s="557"/>
      <c r="N3" s="558" t="s">
        <v>453</v>
      </c>
      <c r="O3" s="558"/>
      <c r="P3" s="558"/>
      <c r="T3" s="279"/>
      <c r="U3" s="552" t="s">
        <v>78</v>
      </c>
    </row>
    <row r="4" customFormat="false" ht="13.5" hidden="false" customHeight="true" outlineLevel="0" collapsed="false">
      <c r="A4" s="279"/>
      <c r="C4" s="559" t="s">
        <v>552</v>
      </c>
      <c r="D4" s="559"/>
      <c r="E4" s="559"/>
      <c r="F4" s="555"/>
      <c r="G4" s="556" t="s">
        <v>553</v>
      </c>
      <c r="H4" s="557" t="str">
        <f aca="false">IFERROR(VLOOKUP(H3,'Finansiniai duomenys'!R2:T232,3,FALSE()),"")</f>
        <v>Prienų rajono savivaldybė </v>
      </c>
      <c r="I4" s="557"/>
      <c r="J4" s="557"/>
      <c r="K4" s="557"/>
      <c r="L4" s="557"/>
      <c r="N4" s="558"/>
      <c r="O4" s="558"/>
      <c r="P4" s="558"/>
      <c r="T4" s="279"/>
    </row>
    <row r="5" customFormat="false" ht="14.25" hidden="false" customHeight="false" outlineLevel="0" collapsed="false">
      <c r="A5" s="279"/>
      <c r="C5" s="559"/>
      <c r="D5" s="559"/>
      <c r="E5" s="559"/>
      <c r="F5" s="555"/>
      <c r="G5" s="560" t="s">
        <v>23</v>
      </c>
      <c r="H5" s="561" t="n">
        <f aca="false">IFERROR(VLOOKUP(H3,'Finansiniai duomenys'!R2:T232,2,FALSE()),"")</f>
        <v>170639781</v>
      </c>
      <c r="I5" s="561"/>
      <c r="J5" s="561"/>
      <c r="K5" s="561"/>
      <c r="L5" s="561"/>
      <c r="N5" s="479" t="s">
        <v>554</v>
      </c>
      <c r="O5" s="425"/>
      <c r="P5" s="425"/>
      <c r="T5" s="279"/>
    </row>
    <row r="6" s="565" customFormat="true" ht="15" hidden="false" customHeight="false" outlineLevel="0" collapsed="false">
      <c r="A6" s="279"/>
      <c r="B6" s="162"/>
      <c r="C6" s="562"/>
      <c r="D6" s="554"/>
      <c r="E6" s="554"/>
      <c r="F6" s="555"/>
      <c r="G6" s="563"/>
      <c r="H6" s="564"/>
      <c r="I6" s="564"/>
      <c r="J6" s="564"/>
      <c r="K6" s="564"/>
      <c r="L6" s="564"/>
      <c r="M6" s="216"/>
      <c r="N6" s="216"/>
      <c r="O6" s="216"/>
      <c r="P6" s="216"/>
      <c r="Q6" s="216"/>
      <c r="R6" s="216"/>
      <c r="T6" s="279"/>
    </row>
    <row r="7" s="565" customFormat="true" ht="14.25" hidden="false" customHeight="true" outlineLevel="0" collapsed="false">
      <c r="A7" s="279"/>
      <c r="B7" s="162"/>
      <c r="C7" s="566" t="s">
        <v>555</v>
      </c>
      <c r="D7" s="566"/>
      <c r="E7" s="566"/>
      <c r="F7" s="216"/>
      <c r="G7" s="567" t="s">
        <v>556</v>
      </c>
      <c r="H7" s="567"/>
      <c r="I7" s="567"/>
      <c r="J7" s="567"/>
      <c r="K7" s="567"/>
      <c r="L7" s="568"/>
      <c r="M7" s="216"/>
      <c r="N7" s="216"/>
      <c r="O7" s="216"/>
      <c r="P7" s="216"/>
      <c r="Q7" s="216"/>
      <c r="R7" s="216"/>
      <c r="T7" s="279"/>
    </row>
    <row r="8" s="565" customFormat="true" ht="17.35" hidden="false" customHeight="false" outlineLevel="0" collapsed="false">
      <c r="A8" s="279"/>
      <c r="B8" s="162"/>
      <c r="C8" s="566"/>
      <c r="D8" s="566"/>
      <c r="E8" s="566"/>
      <c r="F8" s="216"/>
      <c r="G8" s="567" t="s">
        <v>557</v>
      </c>
      <c r="H8" s="567"/>
      <c r="I8" s="567"/>
      <c r="J8" s="567"/>
      <c r="K8" s="567"/>
      <c r="L8" s="568"/>
      <c r="M8" s="216"/>
      <c r="N8" s="216"/>
      <c r="O8" s="216"/>
      <c r="P8" s="216"/>
      <c r="Q8" s="216"/>
      <c r="R8" s="216"/>
      <c r="T8" s="279"/>
    </row>
    <row r="9" s="565" customFormat="true" ht="17.35" hidden="false" customHeight="false" outlineLevel="0" collapsed="false">
      <c r="A9" s="279"/>
      <c r="B9" s="162"/>
      <c r="C9" s="566"/>
      <c r="D9" s="566"/>
      <c r="E9" s="566"/>
      <c r="F9" s="216"/>
      <c r="G9" s="569" t="s">
        <v>558</v>
      </c>
      <c r="H9" s="569"/>
      <c r="I9" s="569"/>
      <c r="J9" s="569"/>
      <c r="K9" s="569"/>
      <c r="L9" s="568"/>
      <c r="M9" s="561"/>
      <c r="N9" s="561"/>
      <c r="O9" s="561"/>
      <c r="P9" s="561"/>
      <c r="Q9" s="561"/>
      <c r="R9" s="216"/>
      <c r="T9" s="279"/>
    </row>
    <row r="10" s="565" customFormat="true" ht="46.5" hidden="false" customHeight="true" outlineLevel="0" collapsed="false">
      <c r="A10" s="279"/>
      <c r="B10" s="162"/>
      <c r="C10" s="566"/>
      <c r="D10" s="566"/>
      <c r="E10" s="566"/>
      <c r="F10" s="216"/>
      <c r="G10" s="570" t="s">
        <v>559</v>
      </c>
      <c r="H10" s="570"/>
      <c r="I10" s="570"/>
      <c r="J10" s="570"/>
      <c r="K10" s="569"/>
      <c r="L10" s="216"/>
      <c r="M10" s="216"/>
      <c r="N10" s="216"/>
      <c r="O10" s="216"/>
      <c r="P10" s="216"/>
      <c r="Q10" s="216"/>
      <c r="R10" s="216"/>
      <c r="T10" s="279"/>
    </row>
    <row r="11" s="565" customFormat="true" ht="14.25" hidden="false" customHeight="false" outlineLevel="0" collapsed="false">
      <c r="A11" s="279"/>
      <c r="B11" s="162"/>
      <c r="C11" s="216"/>
      <c r="D11" s="216"/>
      <c r="E11" s="216"/>
      <c r="F11" s="216"/>
      <c r="G11" s="571"/>
      <c r="H11" s="285"/>
      <c r="I11" s="564"/>
      <c r="J11" s="564"/>
      <c r="K11" s="564"/>
      <c r="L11" s="564"/>
      <c r="M11" s="216"/>
      <c r="N11" s="216"/>
      <c r="O11" s="216"/>
      <c r="P11" s="216"/>
      <c r="Q11" s="216"/>
      <c r="R11" s="216"/>
      <c r="T11" s="279"/>
    </row>
    <row r="12" customFormat="false" ht="26.25" hidden="false" customHeight="true" outlineLevel="0" collapsed="false">
      <c r="A12" s="279"/>
      <c r="C12" s="572" t="s">
        <v>560</v>
      </c>
      <c r="D12" s="572"/>
      <c r="E12" s="572"/>
      <c r="F12" s="572"/>
      <c r="G12" s="573" t="s">
        <v>561</v>
      </c>
      <c r="H12" s="573"/>
      <c r="I12" s="573" t="s">
        <v>561</v>
      </c>
      <c r="J12" s="573"/>
      <c r="K12" s="573" t="s">
        <v>561</v>
      </c>
      <c r="L12" s="573"/>
      <c r="M12" s="573" t="s">
        <v>561</v>
      </c>
      <c r="N12" s="573"/>
      <c r="O12" s="573" t="s">
        <v>561</v>
      </c>
      <c r="P12" s="573"/>
      <c r="Q12" s="573" t="s">
        <v>561</v>
      </c>
      <c r="R12" s="573"/>
      <c r="T12" s="279"/>
    </row>
    <row r="13" customFormat="false" ht="67.5" hidden="false" customHeight="true" outlineLevel="0" collapsed="false">
      <c r="A13" s="279"/>
      <c r="C13" s="574" t="s">
        <v>562</v>
      </c>
      <c r="D13" s="575" t="s">
        <v>563</v>
      </c>
      <c r="E13" s="575" t="s">
        <v>564</v>
      </c>
      <c r="F13" s="575" t="s">
        <v>565</v>
      </c>
      <c r="G13" s="576"/>
      <c r="H13" s="576"/>
      <c r="I13" s="576"/>
      <c r="J13" s="576"/>
      <c r="K13" s="576"/>
      <c r="L13" s="576"/>
      <c r="M13" s="576"/>
      <c r="N13" s="576"/>
      <c r="O13" s="576"/>
      <c r="P13" s="576"/>
      <c r="Q13" s="576"/>
      <c r="R13" s="576"/>
      <c r="T13" s="279"/>
    </row>
    <row r="14" customFormat="false" ht="39" hidden="false" customHeight="true" outlineLevel="0" collapsed="false">
      <c r="A14" s="279"/>
      <c r="C14" s="574"/>
      <c r="D14" s="575"/>
      <c r="E14" s="575"/>
      <c r="F14" s="575"/>
      <c r="G14" s="575" t="s">
        <v>566</v>
      </c>
      <c r="H14" s="575" t="s">
        <v>567</v>
      </c>
      <c r="I14" s="575" t="s">
        <v>566</v>
      </c>
      <c r="J14" s="575" t="s">
        <v>567</v>
      </c>
      <c r="K14" s="575" t="s">
        <v>566</v>
      </c>
      <c r="L14" s="575" t="s">
        <v>567</v>
      </c>
      <c r="M14" s="575" t="s">
        <v>566</v>
      </c>
      <c r="N14" s="575" t="s">
        <v>567</v>
      </c>
      <c r="O14" s="575" t="s">
        <v>566</v>
      </c>
      <c r="P14" s="575" t="s">
        <v>567</v>
      </c>
      <c r="Q14" s="575" t="s">
        <v>566</v>
      </c>
      <c r="R14" s="575" t="s">
        <v>567</v>
      </c>
      <c r="T14" s="279"/>
    </row>
    <row r="15" customFormat="false" ht="14.25" hidden="false" customHeight="false" outlineLevel="0" collapsed="false">
      <c r="A15" s="279"/>
      <c r="C15" s="577" t="s">
        <v>97</v>
      </c>
      <c r="D15" s="578" t="n">
        <f aca="false">F15+G15+I15+K15+M15+O15+Q15</f>
        <v>0</v>
      </c>
      <c r="E15" s="579" t="str">
        <f aca="false">IF(OR(D15-'Finansiniai duomenys'!C34&lt;-0.1,D15-'Finansiniai duomenys'!C34&gt;0.1),"Klaida","Gerai")</f>
        <v>Klaida</v>
      </c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580"/>
      <c r="Q15" s="580"/>
      <c r="R15" s="580"/>
      <c r="T15" s="279"/>
    </row>
    <row r="16" customFormat="false" ht="14.25" hidden="false" customHeight="false" outlineLevel="0" collapsed="false">
      <c r="A16" s="279"/>
      <c r="C16" s="581" t="s">
        <v>100</v>
      </c>
      <c r="D16" s="578" t="n">
        <f aca="false">F16+G16+I16+K16+M16+O16+Q16</f>
        <v>0</v>
      </c>
      <c r="E16" s="579" t="str">
        <f aca="false">IF(OR(D16-'Finansiniai duomenys'!C35&lt;-0.1,D16-'Finansiniai duomenys'!C35&gt;0.1),"Klaida","Gerai")</f>
        <v>Klaida</v>
      </c>
      <c r="F16" s="582"/>
      <c r="G16" s="582"/>
      <c r="H16" s="582"/>
      <c r="I16" s="582"/>
      <c r="J16" s="582"/>
      <c r="K16" s="582"/>
      <c r="L16" s="582"/>
      <c r="M16" s="582"/>
      <c r="N16" s="582"/>
      <c r="O16" s="582"/>
      <c r="P16" s="582"/>
      <c r="Q16" s="582"/>
      <c r="R16" s="582"/>
      <c r="T16" s="279"/>
    </row>
    <row r="17" s="588" customFormat="true" ht="14.25" hidden="false" customHeight="false" outlineLevel="0" collapsed="false">
      <c r="A17" s="583"/>
      <c r="B17" s="584"/>
      <c r="C17" s="585" t="s">
        <v>568</v>
      </c>
      <c r="D17" s="586" t="n">
        <f aca="false">F17+G17+I17+K17+M17+O17+Q17</f>
        <v>0</v>
      </c>
      <c r="E17" s="579" t="str">
        <f aca="false">IF(OR(D17-'Finansiniai duomenys'!C36&lt;-0.1,D17-'Finansiniai duomenys'!C36&gt;0.1),"Klaida","Gerai")</f>
        <v>Klaida</v>
      </c>
      <c r="F17" s="587" t="n">
        <f aca="false">F15-F16</f>
        <v>0</v>
      </c>
      <c r="G17" s="587" t="n">
        <f aca="false">G15-G16</f>
        <v>0</v>
      </c>
      <c r="H17" s="587" t="n">
        <f aca="false">H15-H16</f>
        <v>0</v>
      </c>
      <c r="I17" s="587" t="n">
        <f aca="false">I15-I16</f>
        <v>0</v>
      </c>
      <c r="J17" s="587" t="n">
        <f aca="false">J15-J16</f>
        <v>0</v>
      </c>
      <c r="K17" s="587" t="n">
        <f aca="false">K15-K16</f>
        <v>0</v>
      </c>
      <c r="L17" s="587" t="n">
        <f aca="false">L15-L16</f>
        <v>0</v>
      </c>
      <c r="M17" s="587" t="n">
        <f aca="false">M15-M16</f>
        <v>0</v>
      </c>
      <c r="N17" s="587" t="n">
        <f aca="false">N15-N16</f>
        <v>0</v>
      </c>
      <c r="O17" s="587" t="n">
        <f aca="false">O15-O16</f>
        <v>0</v>
      </c>
      <c r="P17" s="587" t="n">
        <f aca="false">P15-P16</f>
        <v>0</v>
      </c>
      <c r="Q17" s="587" t="n">
        <f aca="false">Q15-Q16</f>
        <v>0</v>
      </c>
      <c r="R17" s="587" t="n">
        <f aca="false">R15-R16</f>
        <v>0</v>
      </c>
      <c r="T17" s="583"/>
    </row>
    <row r="18" customFormat="false" ht="14.25" hidden="false" customHeight="false" outlineLevel="0" collapsed="false">
      <c r="A18" s="279"/>
      <c r="C18" s="581" t="s">
        <v>104</v>
      </c>
      <c r="D18" s="578" t="n">
        <f aca="false">F18+G18+I18+K18+M18+O18+Q18</f>
        <v>0</v>
      </c>
      <c r="E18" s="579" t="str">
        <f aca="false">IF(OR(D18-'Finansiniai duomenys'!C37&lt;-0.1,D18-'Finansiniai duomenys'!C37&gt;0.1),"Klaida","Gerai")</f>
        <v>Gerai</v>
      </c>
      <c r="F18" s="582"/>
      <c r="G18" s="582"/>
      <c r="H18" s="582"/>
      <c r="I18" s="582"/>
      <c r="J18" s="582"/>
      <c r="K18" s="582"/>
      <c r="L18" s="582"/>
      <c r="M18" s="582"/>
      <c r="N18" s="582"/>
      <c r="O18" s="582"/>
      <c r="P18" s="582"/>
      <c r="Q18" s="582"/>
      <c r="R18" s="582"/>
      <c r="T18" s="279"/>
    </row>
    <row r="19" customFormat="false" ht="14.25" hidden="false" customHeight="false" outlineLevel="0" collapsed="false">
      <c r="A19" s="279"/>
      <c r="C19" s="581" t="s">
        <v>107</v>
      </c>
      <c r="D19" s="578" t="n">
        <f aca="false">F19+G19+I19+K19+M19+O19+Q19</f>
        <v>0</v>
      </c>
      <c r="E19" s="579" t="str">
        <f aca="false">IF(OR(D19-'Finansiniai duomenys'!C38&lt;-0.1,D19-'Finansiniai duomenys'!C38&gt;0.1),"Klaida","Gerai")</f>
        <v>Klaida</v>
      </c>
      <c r="F19" s="580"/>
      <c r="G19" s="580"/>
      <c r="H19" s="580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T19" s="279"/>
    </row>
    <row r="20" s="588" customFormat="true" ht="14.25" hidden="false" customHeight="false" outlineLevel="0" collapsed="false">
      <c r="A20" s="583"/>
      <c r="B20" s="584"/>
      <c r="C20" s="585" t="s">
        <v>569</v>
      </c>
      <c r="D20" s="586" t="n">
        <f aca="false">F20+G20+I20+K20+M20+O20+Q20</f>
        <v>0</v>
      </c>
      <c r="E20" s="579" t="str">
        <f aca="false">IF(OR(D20-'Finansiniai duomenys'!C39&lt;-0.1,D20-'Finansiniai duomenys'!C39&gt;0.1),"Klaida","Gerai")</f>
        <v>Klaida</v>
      </c>
      <c r="F20" s="587" t="n">
        <f aca="false">F17-F18-F19</f>
        <v>0</v>
      </c>
      <c r="G20" s="587" t="n">
        <f aca="false">G17-G18-G19</f>
        <v>0</v>
      </c>
      <c r="H20" s="587" t="n">
        <f aca="false">H17-H18-H19</f>
        <v>0</v>
      </c>
      <c r="I20" s="587" t="n">
        <f aca="false">I17-I18-I19</f>
        <v>0</v>
      </c>
      <c r="J20" s="587" t="n">
        <f aca="false">J17-J18-J19</f>
        <v>0</v>
      </c>
      <c r="K20" s="587" t="n">
        <f aca="false">K17-K18-K19</f>
        <v>0</v>
      </c>
      <c r="L20" s="587" t="n">
        <f aca="false">L17-L18-L19</f>
        <v>0</v>
      </c>
      <c r="M20" s="587" t="n">
        <f aca="false">M17-M18-M19</f>
        <v>0</v>
      </c>
      <c r="N20" s="587" t="n">
        <f aca="false">N17-N18-N19</f>
        <v>0</v>
      </c>
      <c r="O20" s="587" t="n">
        <f aca="false">O17-O18-O19</f>
        <v>0</v>
      </c>
      <c r="P20" s="587" t="n">
        <f aca="false">P17-P18-P19</f>
        <v>0</v>
      </c>
      <c r="Q20" s="587" t="n">
        <f aca="false">Q17-Q18-Q19</f>
        <v>0</v>
      </c>
      <c r="R20" s="587" t="n">
        <f aca="false">R17-R18-R19</f>
        <v>0</v>
      </c>
      <c r="T20" s="583"/>
    </row>
    <row r="21" customFormat="false" ht="14.25" hidden="false" customHeight="false" outlineLevel="0" collapsed="false">
      <c r="A21" s="279"/>
      <c r="C21" s="581" t="s">
        <v>111</v>
      </c>
      <c r="D21" s="578" t="n">
        <f aca="false">F21+G21+I21+K21+M21+O21+Q21</f>
        <v>0</v>
      </c>
      <c r="E21" s="579" t="str">
        <f aca="false">IF(OR(D21-'Finansiniai duomenys'!C40&lt;-0.1,D21-'Finansiniai duomenys'!C40&gt;0.1),"Klaida","Gerai")</f>
        <v>Gerai</v>
      </c>
      <c r="F21" s="582"/>
      <c r="G21" s="582"/>
      <c r="H21" s="582"/>
      <c r="I21" s="582"/>
      <c r="J21" s="582"/>
      <c r="K21" s="582"/>
      <c r="L21" s="582"/>
      <c r="M21" s="582"/>
      <c r="N21" s="582"/>
      <c r="O21" s="582"/>
      <c r="P21" s="582"/>
      <c r="Q21" s="582"/>
      <c r="R21" s="582"/>
      <c r="T21" s="279"/>
    </row>
    <row r="22" customFormat="false" ht="14.25" hidden="false" customHeight="false" outlineLevel="0" collapsed="false">
      <c r="A22" s="279"/>
      <c r="C22" s="581" t="s">
        <v>570</v>
      </c>
      <c r="D22" s="578" t="n">
        <f aca="false">F22+G22+I22+K22+M22+O22+Q22</f>
        <v>0</v>
      </c>
      <c r="E22" s="579" t="str">
        <f aca="false">IF(OR(D22-'Finansiniai duomenys'!C46&lt;-0.1,D22-'Finansiniai duomenys'!C46&gt;0.1),"Klaida","Gerai")</f>
        <v>Klaida</v>
      </c>
      <c r="F22" s="582"/>
      <c r="G22" s="582"/>
      <c r="H22" s="582"/>
      <c r="I22" s="582"/>
      <c r="J22" s="582"/>
      <c r="K22" s="582"/>
      <c r="L22" s="582"/>
      <c r="M22" s="582"/>
      <c r="N22" s="582"/>
      <c r="O22" s="582"/>
      <c r="P22" s="582"/>
      <c r="Q22" s="582"/>
      <c r="R22" s="582"/>
      <c r="T22" s="279"/>
    </row>
    <row r="23" s="588" customFormat="true" ht="19.4" hidden="false" customHeight="false" outlineLevel="0" collapsed="false">
      <c r="A23" s="583"/>
      <c r="B23" s="584"/>
      <c r="C23" s="585" t="s">
        <v>571</v>
      </c>
      <c r="D23" s="586" t="n">
        <f aca="false">F23+G23+I23+K23+M23+O23+Q23</f>
        <v>0</v>
      </c>
      <c r="E23" s="579" t="str">
        <f aca="false">IF(OR(D23-'Finansiniai duomenys'!C48&lt;-0.1,D23-'Finansiniai duomenys'!C48&gt;0.1),"Klaida","Gerai")</f>
        <v>Klaida</v>
      </c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T23" s="583"/>
    </row>
    <row r="24" customFormat="false" ht="19.4" hidden="false" customHeight="false" outlineLevel="0" collapsed="false">
      <c r="A24" s="279"/>
      <c r="C24" s="581" t="s">
        <v>572</v>
      </c>
      <c r="D24" s="578" t="n">
        <f aca="false">F24+G24+I24+K24+M24+O24+Q24</f>
        <v>0</v>
      </c>
      <c r="E24" s="579" t="str">
        <f aca="false">IF(OR(D24-'Finansiniai duomenys'!C110&lt;-0.1,D24-'Finansiniai duomenys'!C110&gt;0.1),"Klaida","Gerai")</f>
        <v>Klaida</v>
      </c>
      <c r="F24" s="580"/>
      <c r="G24" s="580"/>
      <c r="H24" s="580"/>
      <c r="I24" s="580"/>
      <c r="J24" s="580"/>
      <c r="K24" s="580"/>
      <c r="L24" s="580"/>
      <c r="M24" s="580"/>
      <c r="N24" s="580"/>
      <c r="O24" s="580"/>
      <c r="P24" s="580"/>
      <c r="Q24" s="580"/>
      <c r="R24" s="580"/>
      <c r="T24" s="279"/>
    </row>
    <row r="25" customFormat="false" ht="14.25" hidden="false" customHeight="false" outlineLevel="0" collapsed="false">
      <c r="A25" s="279"/>
      <c r="T25" s="279"/>
    </row>
    <row r="26" customFormat="false" ht="19.4" hidden="false" customHeight="false" outlineLevel="0" collapsed="false">
      <c r="A26" s="279"/>
      <c r="T26" s="279"/>
    </row>
    <row r="27" customFormat="false" ht="14.25" hidden="false" customHeight="false" outlineLevel="0" collapsed="false">
      <c r="A27" s="279"/>
      <c r="G27" s="571"/>
      <c r="H27" s="285"/>
      <c r="T27" s="279"/>
    </row>
    <row r="28" customFormat="false" ht="24.75" hidden="false" customHeight="true" outlineLevel="0" collapsed="false">
      <c r="A28" s="279"/>
      <c r="C28" s="572" t="s">
        <v>573</v>
      </c>
      <c r="D28" s="572"/>
      <c r="E28" s="572"/>
      <c r="F28" s="572"/>
      <c r="G28" s="573" t="s">
        <v>561</v>
      </c>
      <c r="H28" s="573"/>
      <c r="I28" s="573" t="s">
        <v>561</v>
      </c>
      <c r="J28" s="573"/>
      <c r="K28" s="573" t="s">
        <v>561</v>
      </c>
      <c r="L28" s="573"/>
      <c r="M28" s="573" t="s">
        <v>561</v>
      </c>
      <c r="N28" s="573"/>
      <c r="O28" s="573" t="s">
        <v>561</v>
      </c>
      <c r="P28" s="573"/>
      <c r="Q28" s="573" t="s">
        <v>561</v>
      </c>
      <c r="R28" s="573"/>
      <c r="T28" s="279"/>
    </row>
    <row r="29" customFormat="false" ht="62.25" hidden="false" customHeight="true" outlineLevel="0" collapsed="false">
      <c r="A29" s="279"/>
      <c r="C29" s="574" t="s">
        <v>562</v>
      </c>
      <c r="D29" s="575" t="s">
        <v>563</v>
      </c>
      <c r="E29" s="575" t="s">
        <v>574</v>
      </c>
      <c r="F29" s="575" t="s">
        <v>565</v>
      </c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T29" s="279"/>
    </row>
    <row r="30" customFormat="false" ht="51.75" hidden="false" customHeight="true" outlineLevel="0" collapsed="false">
      <c r="A30" s="279"/>
      <c r="C30" s="574"/>
      <c r="D30" s="575"/>
      <c r="E30" s="575"/>
      <c r="F30" s="575"/>
      <c r="G30" s="575" t="s">
        <v>566</v>
      </c>
      <c r="H30" s="575" t="s">
        <v>567</v>
      </c>
      <c r="I30" s="575" t="s">
        <v>566</v>
      </c>
      <c r="J30" s="575" t="s">
        <v>567</v>
      </c>
      <c r="K30" s="575" t="s">
        <v>566</v>
      </c>
      <c r="L30" s="575" t="s">
        <v>567</v>
      </c>
      <c r="M30" s="575" t="s">
        <v>566</v>
      </c>
      <c r="N30" s="575" t="s">
        <v>567</v>
      </c>
      <c r="O30" s="575" t="s">
        <v>566</v>
      </c>
      <c r="P30" s="575" t="s">
        <v>567</v>
      </c>
      <c r="Q30" s="575" t="s">
        <v>566</v>
      </c>
      <c r="R30" s="575" t="s">
        <v>567</v>
      </c>
      <c r="T30" s="279"/>
    </row>
    <row r="31" customFormat="false" ht="14.25" hidden="false" customHeight="false" outlineLevel="0" collapsed="false">
      <c r="A31" s="279"/>
      <c r="C31" s="577" t="s">
        <v>97</v>
      </c>
      <c r="D31" s="578" t="n">
        <f aca="false">F31+G31+I31+K31+M31+O31+Q31</f>
        <v>0</v>
      </c>
      <c r="E31" s="579" t="str">
        <f aca="false">IF(OR(D31-'Finansiniai duomenys'!E34&lt;-0.1,D31-'Finansiniai duomenys'!E34&gt;0.1),"Klaida","Gerai")</f>
        <v>Klaida</v>
      </c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0"/>
      <c r="R31" s="580"/>
      <c r="T31" s="279"/>
    </row>
    <row r="32" customFormat="false" ht="14.25" hidden="false" customHeight="false" outlineLevel="0" collapsed="false">
      <c r="A32" s="279"/>
      <c r="C32" s="581" t="s">
        <v>100</v>
      </c>
      <c r="D32" s="578" t="n">
        <f aca="false">F32+G32+I32+K32+M32+O32+Q32</f>
        <v>0</v>
      </c>
      <c r="E32" s="579" t="str">
        <f aca="false">IF(OR(D32-'Finansiniai duomenys'!E35&lt;-0.1,D32-'Finansiniai duomenys'!E35&gt;0.1),"Klaida","Gerai")</f>
        <v>Klaida</v>
      </c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2"/>
      <c r="T32" s="279"/>
    </row>
    <row r="33" s="588" customFormat="true" ht="19.4" hidden="false" customHeight="false" outlineLevel="0" collapsed="false">
      <c r="A33" s="583"/>
      <c r="B33" s="584"/>
      <c r="C33" s="585" t="s">
        <v>568</v>
      </c>
      <c r="D33" s="586" t="n">
        <f aca="false">F33+G33+I33+K33+M33+O33+Q33</f>
        <v>0</v>
      </c>
      <c r="E33" s="579" t="str">
        <f aca="false">IF(OR(D33-'Finansiniai duomenys'!E36&lt;-0.1,D33-'Finansiniai duomenys'!E36&gt;0.1),"Klaida","Gerai")</f>
        <v>Klaida</v>
      </c>
      <c r="F33" s="587" t="n">
        <f aca="false">F31-F32</f>
        <v>0</v>
      </c>
      <c r="G33" s="587" t="n">
        <f aca="false">G31-G32</f>
        <v>0</v>
      </c>
      <c r="H33" s="587" t="n">
        <f aca="false">H31-H32</f>
        <v>0</v>
      </c>
      <c r="I33" s="587" t="n">
        <f aca="false">I31-I32</f>
        <v>0</v>
      </c>
      <c r="J33" s="587" t="n">
        <f aca="false">J31-J32</f>
        <v>0</v>
      </c>
      <c r="K33" s="587" t="n">
        <f aca="false">K31-K32</f>
        <v>0</v>
      </c>
      <c r="L33" s="587" t="n">
        <f aca="false">L31-L32</f>
        <v>0</v>
      </c>
      <c r="M33" s="587" t="n">
        <f aca="false">M31-M32</f>
        <v>0</v>
      </c>
      <c r="N33" s="587" t="n">
        <f aca="false">N31-N32</f>
        <v>0</v>
      </c>
      <c r="O33" s="587" t="n">
        <f aca="false">O31-O32</f>
        <v>0</v>
      </c>
      <c r="P33" s="587" t="n">
        <f aca="false">P31-P32</f>
        <v>0</v>
      </c>
      <c r="Q33" s="587" t="n">
        <f aca="false">Q31-Q32</f>
        <v>0</v>
      </c>
      <c r="R33" s="587" t="n">
        <f aca="false">R31-R32</f>
        <v>0</v>
      </c>
      <c r="T33" s="583"/>
    </row>
    <row r="34" customFormat="false" ht="14.25" hidden="false" customHeight="false" outlineLevel="0" collapsed="false">
      <c r="A34" s="279"/>
      <c r="C34" s="581" t="s">
        <v>104</v>
      </c>
      <c r="D34" s="578" t="n">
        <f aca="false">F34+G34+I34+K34+M34+O34+Q34</f>
        <v>0</v>
      </c>
      <c r="E34" s="579" t="str">
        <f aca="false">IF(OR(D34-'Finansiniai duomenys'!E37&lt;-0.1,D34-'Finansiniai duomenys'!E37&gt;0.1),"Klaida","Gerai")</f>
        <v>Gerai</v>
      </c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2"/>
      <c r="R34" s="582"/>
      <c r="T34" s="279"/>
    </row>
    <row r="35" customFormat="false" ht="14.25" hidden="false" customHeight="false" outlineLevel="0" collapsed="false">
      <c r="A35" s="279"/>
      <c r="C35" s="581" t="s">
        <v>107</v>
      </c>
      <c r="D35" s="578" t="n">
        <f aca="false">F35+G35+I35+K35+M35+O35+Q35</f>
        <v>0</v>
      </c>
      <c r="E35" s="579" t="str">
        <f aca="false">IF(OR(D35-'Finansiniai duomenys'!E38&lt;-0.1,D35-'Finansiniai duomenys'!E38&gt;0.1),"Klaida","Gerai")</f>
        <v>Klaida</v>
      </c>
      <c r="F35" s="580"/>
      <c r="G35" s="580"/>
      <c r="H35" s="580"/>
      <c r="I35" s="580"/>
      <c r="J35" s="580"/>
      <c r="K35" s="580"/>
      <c r="L35" s="580"/>
      <c r="M35" s="580"/>
      <c r="N35" s="580"/>
      <c r="O35" s="580"/>
      <c r="P35" s="580"/>
      <c r="Q35" s="580"/>
      <c r="R35" s="580"/>
      <c r="T35" s="279"/>
    </row>
    <row r="36" s="588" customFormat="true" ht="14.25" hidden="false" customHeight="false" outlineLevel="0" collapsed="false">
      <c r="A36" s="583"/>
      <c r="B36" s="584"/>
      <c r="C36" s="585" t="s">
        <v>569</v>
      </c>
      <c r="D36" s="586" t="n">
        <f aca="false">F36+G36+I36+K36+M36+O36+Q36</f>
        <v>0</v>
      </c>
      <c r="E36" s="579" t="str">
        <f aca="false">IF(OR(D36-'Finansiniai duomenys'!E39&lt;-0.1,D36-'Finansiniai duomenys'!E39&gt;0.1),"Klaida","Gerai")</f>
        <v>Klaida</v>
      </c>
      <c r="F36" s="587" t="n">
        <f aca="false">F33-F34-F35</f>
        <v>0</v>
      </c>
      <c r="G36" s="587" t="n">
        <f aca="false">G33-G34-G35</f>
        <v>0</v>
      </c>
      <c r="H36" s="587" t="n">
        <f aca="false">H33-H34-H35</f>
        <v>0</v>
      </c>
      <c r="I36" s="587" t="n">
        <f aca="false">I33-I34-I35</f>
        <v>0</v>
      </c>
      <c r="J36" s="587" t="n">
        <f aca="false">J33-J34-J35</f>
        <v>0</v>
      </c>
      <c r="K36" s="587" t="n">
        <f aca="false">K33-K34-K35</f>
        <v>0</v>
      </c>
      <c r="L36" s="587" t="n">
        <f aca="false">L33-L34-L35</f>
        <v>0</v>
      </c>
      <c r="M36" s="587" t="n">
        <f aca="false">M33-M34-M35</f>
        <v>0</v>
      </c>
      <c r="N36" s="587" t="n">
        <f aca="false">N33-N34-N35</f>
        <v>0</v>
      </c>
      <c r="O36" s="587" t="n">
        <f aca="false">O33-O34-O35</f>
        <v>0</v>
      </c>
      <c r="P36" s="587" t="n">
        <f aca="false">P33-P34-P35</f>
        <v>0</v>
      </c>
      <c r="Q36" s="587" t="n">
        <f aca="false">Q33-Q34-Q35</f>
        <v>0</v>
      </c>
      <c r="R36" s="587" t="n">
        <f aca="false">R33-R34-R35</f>
        <v>0</v>
      </c>
      <c r="T36" s="583"/>
    </row>
    <row r="37" customFormat="false" ht="14.25" hidden="false" customHeight="false" outlineLevel="0" collapsed="false">
      <c r="A37" s="279"/>
      <c r="C37" s="581" t="s">
        <v>111</v>
      </c>
      <c r="D37" s="578" t="n">
        <f aca="false">F37+G37+I37+K37+M37+O37+Q37</f>
        <v>0</v>
      </c>
      <c r="E37" s="579" t="str">
        <f aca="false">IF(OR(D37-'Finansiniai duomenys'!E39&lt;-0.1,D37-'Finansiniai duomenys'!E39&gt;0.1),"Klaida","Gerai")</f>
        <v>Klaida</v>
      </c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2"/>
      <c r="Q37" s="582"/>
      <c r="R37" s="582"/>
      <c r="T37" s="279"/>
    </row>
    <row r="38" customFormat="false" ht="14.25" hidden="false" customHeight="false" outlineLevel="0" collapsed="false">
      <c r="A38" s="279"/>
      <c r="C38" s="581" t="s">
        <v>570</v>
      </c>
      <c r="D38" s="578" t="n">
        <f aca="false">F38+G38+I38+K38+M38+O38+Q38</f>
        <v>0</v>
      </c>
      <c r="E38" s="579" t="str">
        <f aca="false">IF(OR(D38-'Finansiniai duomenys'!E46&lt;-0.1,D38-'Finansiniai duomenys'!E46&gt;0.1),"Klaida","Gerai")</f>
        <v>Klaida</v>
      </c>
      <c r="F38" s="582"/>
      <c r="G38" s="582"/>
      <c r="H38" s="582"/>
      <c r="I38" s="582"/>
      <c r="J38" s="582"/>
      <c r="K38" s="582"/>
      <c r="L38" s="582"/>
      <c r="M38" s="589"/>
      <c r="N38" s="582"/>
      <c r="O38" s="582"/>
      <c r="P38" s="582"/>
      <c r="Q38" s="582"/>
      <c r="R38" s="582"/>
      <c r="T38" s="279"/>
    </row>
    <row r="39" s="588" customFormat="true" ht="14.25" hidden="false" customHeight="false" outlineLevel="0" collapsed="false">
      <c r="A39" s="583"/>
      <c r="B39" s="584"/>
      <c r="C39" s="585" t="s">
        <v>571</v>
      </c>
      <c r="D39" s="586" t="n">
        <f aca="false">F39+G39+I39+K39+M39+O39+Q39</f>
        <v>0</v>
      </c>
      <c r="E39" s="579" t="str">
        <f aca="false">IF(OR(D39-'Finansiniai duomenys'!E48&lt;-0.1,D39-'Finansiniai duomenys'!E48&gt;0.1),"Klaida","Gerai")</f>
        <v>Klaida</v>
      </c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T39" s="583"/>
    </row>
    <row r="40" customFormat="false" ht="14.25" hidden="false" customHeight="false" outlineLevel="0" collapsed="false">
      <c r="A40" s="279"/>
      <c r="C40" s="581" t="s">
        <v>572</v>
      </c>
      <c r="D40" s="578" t="n">
        <f aca="false">F40+G40+I40+K40+M40+O40+Q40</f>
        <v>0</v>
      </c>
      <c r="E40" s="579" t="str">
        <f aca="false">IF(OR(D40-'Finansiniai duomenys'!E110&lt;-0.1,D40-'Finansiniai duomenys'!E110&gt;0.1),"Klaida","Gerai")</f>
        <v>Klaida</v>
      </c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0"/>
      <c r="R40" s="580"/>
      <c r="T40" s="279"/>
    </row>
    <row r="41" customFormat="false" ht="14.25" hidden="false" customHeight="false" outlineLevel="0" collapsed="false">
      <c r="A41" s="279"/>
      <c r="T41" s="279"/>
    </row>
    <row r="42" customFormat="false" ht="14.25" hidden="false" customHeight="false" outlineLevel="0" collapsed="false">
      <c r="A42" s="279"/>
      <c r="T42" s="279"/>
    </row>
    <row r="43" customFormat="false" ht="14.25" hidden="false" customHeight="false" outlineLevel="0" collapsed="false">
      <c r="A43" s="279"/>
      <c r="T43" s="279"/>
    </row>
    <row r="44" customFormat="false" ht="30" hidden="false" customHeight="true" outlineLevel="0" collapsed="false">
      <c r="A44" s="279"/>
      <c r="C44" s="572" t="s">
        <v>560</v>
      </c>
      <c r="D44" s="572"/>
      <c r="E44" s="572"/>
      <c r="F44" s="572"/>
      <c r="G44" s="573" t="s">
        <v>561</v>
      </c>
      <c r="H44" s="573"/>
      <c r="I44" s="573" t="s">
        <v>561</v>
      </c>
      <c r="J44" s="573"/>
      <c r="K44" s="573" t="s">
        <v>561</v>
      </c>
      <c r="L44" s="573"/>
      <c r="M44" s="573" t="s">
        <v>561</v>
      </c>
      <c r="N44" s="573"/>
      <c r="O44" s="573" t="s">
        <v>561</v>
      </c>
      <c r="P44" s="573"/>
      <c r="Q44" s="573" t="s">
        <v>561</v>
      </c>
      <c r="R44" s="573"/>
      <c r="T44" s="279"/>
    </row>
    <row r="45" customFormat="false" ht="62.25" hidden="false" customHeight="true" outlineLevel="0" collapsed="false">
      <c r="A45" s="279"/>
      <c r="C45" s="574" t="s">
        <v>562</v>
      </c>
      <c r="D45" s="575" t="s">
        <v>563</v>
      </c>
      <c r="E45" s="575" t="s">
        <v>564</v>
      </c>
      <c r="F45" s="575" t="s">
        <v>565</v>
      </c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T45" s="279"/>
    </row>
    <row r="46" customFormat="false" ht="59.25" hidden="false" customHeight="true" outlineLevel="0" collapsed="false">
      <c r="A46" s="279"/>
      <c r="C46" s="574"/>
      <c r="D46" s="575"/>
      <c r="E46" s="575"/>
      <c r="F46" s="575"/>
      <c r="G46" s="575" t="s">
        <v>575</v>
      </c>
      <c r="H46" s="575" t="s">
        <v>567</v>
      </c>
      <c r="I46" s="575" t="s">
        <v>575</v>
      </c>
      <c r="J46" s="575" t="s">
        <v>567</v>
      </c>
      <c r="K46" s="575" t="s">
        <v>575</v>
      </c>
      <c r="L46" s="575" t="s">
        <v>567</v>
      </c>
      <c r="M46" s="575" t="s">
        <v>575</v>
      </c>
      <c r="N46" s="575" t="s">
        <v>567</v>
      </c>
      <c r="O46" s="575" t="s">
        <v>575</v>
      </c>
      <c r="P46" s="575" t="s">
        <v>567</v>
      </c>
      <c r="Q46" s="575" t="s">
        <v>575</v>
      </c>
      <c r="R46" s="575" t="s">
        <v>567</v>
      </c>
      <c r="T46" s="279"/>
    </row>
    <row r="47" customFormat="false" ht="14.25" hidden="false" customHeight="false" outlineLevel="0" collapsed="false">
      <c r="A47" s="279"/>
      <c r="C47" s="577" t="s">
        <v>177</v>
      </c>
      <c r="D47" s="578" t="n">
        <f aca="false">F47+G47+I47+K47+M47+O47+Q47</f>
        <v>0</v>
      </c>
      <c r="E47" s="579" t="str">
        <f aca="false">IF(OR(D47-'Finansiniai duomenys'!C72&lt;-0.1,D47-'Finansiniai duomenys'!C72&gt;0.1),"Klaida","Gerai")</f>
        <v>Klaida</v>
      </c>
      <c r="F47" s="580"/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80"/>
      <c r="R47" s="580"/>
      <c r="T47" s="279"/>
    </row>
    <row r="48" customFormat="false" ht="14.25" hidden="false" customHeight="false" outlineLevel="0" collapsed="false">
      <c r="A48" s="279"/>
      <c r="C48" s="581" t="s">
        <v>202</v>
      </c>
      <c r="D48" s="578" t="n">
        <f aca="false">F48+G48+I48+K48+M48+O48+Q48</f>
        <v>0</v>
      </c>
      <c r="E48" s="579" t="str">
        <f aca="false">IF(OR(D48-'Finansiniai duomenys'!C83&lt;-0.1,D48-'Finansiniai duomenys'!C83&gt;0.1),"Klaida","Gerai")</f>
        <v>Klaida</v>
      </c>
      <c r="F48" s="582"/>
      <c r="G48" s="582"/>
      <c r="H48" s="582"/>
      <c r="I48" s="582"/>
      <c r="J48" s="582"/>
      <c r="K48" s="582"/>
      <c r="L48" s="582"/>
      <c r="M48" s="582"/>
      <c r="N48" s="582"/>
      <c r="O48" s="582"/>
      <c r="P48" s="582"/>
      <c r="Q48" s="582"/>
      <c r="R48" s="582"/>
      <c r="T48" s="279"/>
    </row>
    <row r="49" customFormat="false" ht="14.25" hidden="false" customHeight="false" outlineLevel="0" collapsed="false">
      <c r="A49" s="279"/>
      <c r="C49" s="581" t="s">
        <v>206</v>
      </c>
      <c r="D49" s="578" t="n">
        <f aca="false">F49+G49+I49+K49+M49+O49+Q49</f>
        <v>0</v>
      </c>
      <c r="E49" s="579" t="str">
        <f aca="false">IF(OR(D49-'Finansiniai duomenys'!C85&lt;-0.1,D49-'Finansiniai duomenys'!C85&gt;0.1),"Klaida","Gerai")</f>
        <v>Klaida</v>
      </c>
      <c r="F49" s="582"/>
      <c r="G49" s="582"/>
      <c r="H49" s="582"/>
      <c r="I49" s="582"/>
      <c r="J49" s="582"/>
      <c r="K49" s="582"/>
      <c r="L49" s="582"/>
      <c r="M49" s="582"/>
      <c r="N49" s="582"/>
      <c r="O49" s="582"/>
      <c r="P49" s="582"/>
      <c r="Q49" s="582"/>
      <c r="R49" s="582"/>
      <c r="T49" s="279"/>
    </row>
    <row r="50" customFormat="false" ht="19.4" hidden="false" customHeight="false" outlineLevel="0" collapsed="false">
      <c r="A50" s="279"/>
      <c r="C50" s="581" t="s">
        <v>576</v>
      </c>
      <c r="D50" s="578" t="n">
        <f aca="false">F50+G50+I50+K50+M50+O50+Q50</f>
        <v>0</v>
      </c>
      <c r="E50" s="579" t="str">
        <f aca="false"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582"/>
      <c r="G50" s="582"/>
      <c r="H50" s="582"/>
      <c r="I50" s="582"/>
      <c r="J50" s="582"/>
      <c r="K50" s="582"/>
      <c r="L50" s="582"/>
      <c r="M50" s="582"/>
      <c r="N50" s="582"/>
      <c r="O50" s="582"/>
      <c r="P50" s="582"/>
      <c r="Q50" s="582"/>
      <c r="R50" s="582"/>
      <c r="T50" s="279"/>
    </row>
    <row r="51" customFormat="false" ht="14.25" hidden="false" customHeight="false" outlineLevel="0" collapsed="false">
      <c r="A51" s="279"/>
      <c r="C51" s="577" t="s">
        <v>577</v>
      </c>
      <c r="D51" s="578" t="n">
        <f aca="false">F51+G51+I51+K51+M51+O51+Q51</f>
        <v>0</v>
      </c>
      <c r="E51" s="579" t="str">
        <f aca="false">IF(OR(D51-('Finansiniai duomenys'!C91+'Finansiniai duomenys'!C94+'Finansiniai duomenys'!C95)&lt;-0.1,D51-('Finansiniai duomenys'!C91+'Finansiniai duomenys'!C95+'Finansiniai duomenys'!C94)&gt;0.1),"Klaida","Gerai")</f>
        <v>Klaida</v>
      </c>
      <c r="F51" s="580"/>
      <c r="G51" s="580"/>
      <c r="H51" s="580"/>
      <c r="I51" s="580"/>
      <c r="J51" s="580"/>
      <c r="K51" s="580"/>
      <c r="L51" s="580"/>
      <c r="M51" s="580"/>
      <c r="N51" s="580"/>
      <c r="O51" s="580"/>
      <c r="P51" s="580"/>
      <c r="Q51" s="580"/>
      <c r="R51" s="580"/>
      <c r="T51" s="279"/>
    </row>
    <row r="52" customFormat="false" ht="14.25" hidden="false" customHeight="false" outlineLevel="0" collapsed="false">
      <c r="A52" s="279"/>
      <c r="C52" s="577" t="s">
        <v>578</v>
      </c>
      <c r="D52" s="578" t="n">
        <f aca="false">F52+G52+I52+K52+M52+O52+Q52</f>
        <v>0</v>
      </c>
      <c r="E52" s="579" t="str">
        <f aca="false">IF(OR(D52-'Finansiniai duomenys'!C102&lt;-0.1,D52-'Finansiniai duomenys'!C102&gt;0.1),"Klaida","Gerai")</f>
        <v>Klaida</v>
      </c>
      <c r="F52" s="587" t="n">
        <f aca="false">F48+F49+F50</f>
        <v>0</v>
      </c>
      <c r="G52" s="587" t="n">
        <f aca="false">G48+G49+G50</f>
        <v>0</v>
      </c>
      <c r="H52" s="587" t="n">
        <f aca="false">H48+H49+H50</f>
        <v>0</v>
      </c>
      <c r="I52" s="587" t="n">
        <f aca="false">I48+I49+I50</f>
        <v>0</v>
      </c>
      <c r="J52" s="587" t="n">
        <f aca="false">J48+J49+J50</f>
        <v>0</v>
      </c>
      <c r="K52" s="587" t="n">
        <f aca="false">K48+K49+K50</f>
        <v>0</v>
      </c>
      <c r="L52" s="587" t="n">
        <f aca="false">L48+L49+L50</f>
        <v>0</v>
      </c>
      <c r="M52" s="587" t="n">
        <f aca="false">M48+M49+M50</f>
        <v>0</v>
      </c>
      <c r="N52" s="587" t="n">
        <f aca="false">N48+N49+N50</f>
        <v>0</v>
      </c>
      <c r="O52" s="587" t="n">
        <f aca="false">O48+O49+O50</f>
        <v>0</v>
      </c>
      <c r="P52" s="587" t="n">
        <f aca="false">P48+P49+P50</f>
        <v>0</v>
      </c>
      <c r="Q52" s="587" t="n">
        <f aca="false">Q48+Q49+Q50</f>
        <v>0</v>
      </c>
      <c r="R52" s="587" t="n">
        <f aca="false">R48+R49+R50</f>
        <v>0</v>
      </c>
      <c r="T52" s="279"/>
    </row>
    <row r="53" customFormat="false" ht="14.25" hidden="false" customHeight="false" outlineLevel="0" collapsed="false">
      <c r="A53" s="279"/>
      <c r="G53" s="590"/>
      <c r="T53" s="279"/>
    </row>
    <row r="54" customFormat="false" ht="14.25" hidden="false" customHeight="false" outlineLevel="0" collapsed="false">
      <c r="A54" s="279"/>
      <c r="C54" s="591" t="s">
        <v>134</v>
      </c>
      <c r="F54" s="592" t="str">
        <f aca="false">IF(ROUND(F47-F52,1)/2=0,"Balansas",F47-F52)</f>
        <v>Balansas</v>
      </c>
      <c r="G54" s="592" t="str">
        <f aca="false">IF(ROUND(G47-G52,1)/2=0,"Balansas",G47-G52)</f>
        <v>Balansas</v>
      </c>
      <c r="H54" s="592" t="str">
        <f aca="false">IF(ROUND(H47-H52,1)/2=0,"Balansas",H47-H52)</f>
        <v>Balansas</v>
      </c>
      <c r="I54" s="592" t="str">
        <f aca="false">IF(ROUND(I47-I52,1)/2=0,"Balansas",I47-I52)</f>
        <v>Balansas</v>
      </c>
      <c r="J54" s="592" t="str">
        <f aca="false">IF(ROUND(J47-J52,1)/2=0,"Balansas",J47-J52)</f>
        <v>Balansas</v>
      </c>
      <c r="K54" s="592" t="str">
        <f aca="false">IF(ROUND(K47-K52,1)/2=0,"Balansas",K47-K52)</f>
        <v>Balansas</v>
      </c>
      <c r="L54" s="592" t="str">
        <f aca="false">IF(ROUND(L47-L52,1)/2=0,"Balansas",L47-L52)</f>
        <v>Balansas</v>
      </c>
      <c r="M54" s="592" t="str">
        <f aca="false">IF(ROUND(M47-M52,1)/2=0,"Balansas",M47-M52)</f>
        <v>Balansas</v>
      </c>
      <c r="N54" s="592" t="str">
        <f aca="false">IF(ROUND(N47-N52,1)/2=0,"Balansas",N47-N52)</f>
        <v>Balansas</v>
      </c>
      <c r="O54" s="592" t="str">
        <f aca="false">IF(ROUND(O47-O52,1)/2=0,"Balansas",O47-O52)</f>
        <v>Balansas</v>
      </c>
      <c r="P54" s="592" t="str">
        <f aca="false">IF(ROUND(P47-P52,1)/2=0,"Balansas",P47-P52)</f>
        <v>Balansas</v>
      </c>
      <c r="Q54" s="592" t="str">
        <f aca="false">IF(ROUND(Q47-Q52,1)/2=0,"Balansas",Q47-Q52)</f>
        <v>Balansas</v>
      </c>
      <c r="R54" s="592" t="str">
        <f aca="false">IF(ROUND(R47-R52,1)/2=0,"Balansas",R47-R52)</f>
        <v>Balansas</v>
      </c>
      <c r="T54" s="279"/>
    </row>
    <row r="55" customFormat="false" ht="14.25" hidden="false" customHeight="false" outlineLevel="0" collapsed="false">
      <c r="A55" s="279"/>
      <c r="T55" s="279"/>
    </row>
    <row r="56" customFormat="false" ht="34.5" hidden="false" customHeight="true" outlineLevel="0" collapsed="false">
      <c r="A56" s="279"/>
      <c r="C56" s="572" t="s">
        <v>573</v>
      </c>
      <c r="D56" s="572"/>
      <c r="E56" s="572"/>
      <c r="F56" s="572"/>
      <c r="G56" s="573" t="s">
        <v>561</v>
      </c>
      <c r="H56" s="573"/>
      <c r="I56" s="573" t="s">
        <v>561</v>
      </c>
      <c r="J56" s="573"/>
      <c r="K56" s="573" t="s">
        <v>561</v>
      </c>
      <c r="L56" s="573"/>
      <c r="M56" s="573" t="s">
        <v>561</v>
      </c>
      <c r="N56" s="573"/>
      <c r="O56" s="573" t="s">
        <v>561</v>
      </c>
      <c r="P56" s="573"/>
      <c r="Q56" s="573" t="s">
        <v>561</v>
      </c>
      <c r="R56" s="573"/>
      <c r="T56" s="279"/>
    </row>
    <row r="57" customFormat="false" ht="69.75" hidden="false" customHeight="true" outlineLevel="0" collapsed="false">
      <c r="A57" s="279"/>
      <c r="C57" s="574" t="s">
        <v>562</v>
      </c>
      <c r="D57" s="575" t="s">
        <v>563</v>
      </c>
      <c r="E57" s="575" t="s">
        <v>579</v>
      </c>
      <c r="F57" s="575" t="s">
        <v>565</v>
      </c>
      <c r="G57" s="576"/>
      <c r="H57" s="576"/>
      <c r="I57" s="576"/>
      <c r="J57" s="576"/>
      <c r="K57" s="576"/>
      <c r="L57" s="576"/>
      <c r="M57" s="576"/>
      <c r="N57" s="576"/>
      <c r="O57" s="576"/>
      <c r="P57" s="576"/>
      <c r="Q57" s="576"/>
      <c r="R57" s="576"/>
      <c r="T57" s="279"/>
    </row>
    <row r="58" customFormat="false" ht="55.5" hidden="false" customHeight="true" outlineLevel="0" collapsed="false">
      <c r="A58" s="279"/>
      <c r="C58" s="574"/>
      <c r="D58" s="575"/>
      <c r="E58" s="575"/>
      <c r="F58" s="575"/>
      <c r="G58" s="575" t="s">
        <v>575</v>
      </c>
      <c r="H58" s="575" t="s">
        <v>567</v>
      </c>
      <c r="I58" s="575" t="s">
        <v>575</v>
      </c>
      <c r="J58" s="575" t="s">
        <v>567</v>
      </c>
      <c r="K58" s="575" t="s">
        <v>575</v>
      </c>
      <c r="L58" s="575" t="s">
        <v>567</v>
      </c>
      <c r="M58" s="575" t="s">
        <v>575</v>
      </c>
      <c r="N58" s="575" t="s">
        <v>567</v>
      </c>
      <c r="O58" s="575" t="s">
        <v>575</v>
      </c>
      <c r="P58" s="575" t="s">
        <v>567</v>
      </c>
      <c r="Q58" s="575" t="s">
        <v>575</v>
      </c>
      <c r="R58" s="575" t="s">
        <v>567</v>
      </c>
      <c r="T58" s="279"/>
    </row>
    <row r="59" customFormat="false" ht="14.25" hidden="false" customHeight="false" outlineLevel="0" collapsed="false">
      <c r="A59" s="279"/>
      <c r="C59" s="577" t="s">
        <v>177</v>
      </c>
      <c r="D59" s="578" t="n">
        <f aca="false">F59+G59+I59+K59+M59+O59+Q59</f>
        <v>0</v>
      </c>
      <c r="E59" s="579" t="str">
        <f aca="false">IF(OR(D59-'Finansiniai duomenys'!E72&lt;-0.1,D59-'Finansiniai duomenys'!E72&gt;0.1),"Klaida","Gerai")</f>
        <v>Klaida</v>
      </c>
      <c r="F59" s="580"/>
      <c r="G59" s="580"/>
      <c r="H59" s="580"/>
      <c r="I59" s="580"/>
      <c r="J59" s="580"/>
      <c r="K59" s="580"/>
      <c r="L59" s="580"/>
      <c r="M59" s="580"/>
      <c r="N59" s="580"/>
      <c r="O59" s="580"/>
      <c r="P59" s="580"/>
      <c r="Q59" s="580"/>
      <c r="R59" s="580"/>
      <c r="T59" s="279"/>
    </row>
    <row r="60" customFormat="false" ht="14.25" hidden="false" customHeight="false" outlineLevel="0" collapsed="false">
      <c r="A60" s="279"/>
      <c r="C60" s="581" t="s">
        <v>202</v>
      </c>
      <c r="D60" s="578" t="n">
        <f aca="false">F60+G60+I60+K60+M60+O60+Q60</f>
        <v>0</v>
      </c>
      <c r="E60" s="579" t="str">
        <f aca="false">IF(OR(D60-'Finansiniai duomenys'!E83&lt;-0.1,D60-'Finansiniai duomenys'!E83&gt;0.1),"Klaida","Gerai")</f>
        <v>Klaida</v>
      </c>
      <c r="F60" s="582"/>
      <c r="G60" s="582"/>
      <c r="H60" s="582"/>
      <c r="I60" s="582"/>
      <c r="J60" s="582"/>
      <c r="K60" s="582"/>
      <c r="L60" s="582"/>
      <c r="M60" s="582"/>
      <c r="N60" s="582"/>
      <c r="O60" s="582"/>
      <c r="P60" s="582"/>
      <c r="Q60" s="582"/>
      <c r="R60" s="582"/>
      <c r="T60" s="279"/>
    </row>
    <row r="61" customFormat="false" ht="14.25" hidden="false" customHeight="false" outlineLevel="0" collapsed="false">
      <c r="A61" s="279"/>
      <c r="C61" s="581" t="s">
        <v>206</v>
      </c>
      <c r="D61" s="578" t="n">
        <f aca="false">F61+G61+I61+K61+M61+O61+Q61</f>
        <v>0</v>
      </c>
      <c r="E61" s="579" t="str">
        <f aca="false">IF(OR(D61-'Finansiniai duomenys'!E85&lt;-0.1,D61-'Finansiniai duomenys'!E85&gt;0.1),"Klaida","Gerai")</f>
        <v>Klaida</v>
      </c>
      <c r="F61" s="582"/>
      <c r="G61" s="582"/>
      <c r="H61" s="582"/>
      <c r="I61" s="582"/>
      <c r="J61" s="582"/>
      <c r="K61" s="582"/>
      <c r="L61" s="582"/>
      <c r="M61" s="582"/>
      <c r="N61" s="582"/>
      <c r="O61" s="582"/>
      <c r="P61" s="582"/>
      <c r="Q61" s="582"/>
      <c r="R61" s="582"/>
      <c r="T61" s="279"/>
    </row>
    <row r="62" customFormat="false" ht="19.4" hidden="false" customHeight="false" outlineLevel="0" collapsed="false">
      <c r="A62" s="279"/>
      <c r="C62" s="581" t="s">
        <v>576</v>
      </c>
      <c r="D62" s="578" t="n">
        <f aca="false">F62+G62+I62+K62+M62+O62+Q62</f>
        <v>0</v>
      </c>
      <c r="E62" s="579" t="str">
        <f aca="false"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582"/>
      <c r="G62" s="582"/>
      <c r="H62" s="582"/>
      <c r="I62" s="582"/>
      <c r="J62" s="582"/>
      <c r="K62" s="582"/>
      <c r="L62" s="582"/>
      <c r="M62" s="582"/>
      <c r="N62" s="582"/>
      <c r="O62" s="582"/>
      <c r="P62" s="582"/>
      <c r="Q62" s="582"/>
      <c r="R62" s="582"/>
      <c r="T62" s="279"/>
    </row>
    <row r="63" customFormat="false" ht="14.25" hidden="false" customHeight="false" outlineLevel="0" collapsed="false">
      <c r="A63" s="279"/>
      <c r="C63" s="577" t="s">
        <v>577</v>
      </c>
      <c r="D63" s="578" t="n">
        <f aca="false">F63+G63+I63+K63+M63+O63+Q63</f>
        <v>0</v>
      </c>
      <c r="E63" s="579" t="str">
        <f aca="false">IF(OR(D63-('Finansiniai duomenys'!E91+'Finansiniai duomenys'!E94+'Finansiniai duomenys'!E95)&lt;-0.1,D63-('Finansiniai duomenys'!E91+'Finansiniai duomenys'!E94+'Finansiniai duomenys'!E95)&gt;0.1),"Klaida","Gerai")</f>
        <v>Klaida</v>
      </c>
      <c r="F63" s="580"/>
      <c r="G63" s="580"/>
      <c r="H63" s="580"/>
      <c r="I63" s="580"/>
      <c r="J63" s="580"/>
      <c r="K63" s="580"/>
      <c r="L63" s="580"/>
      <c r="M63" s="580"/>
      <c r="N63" s="580"/>
      <c r="O63" s="580"/>
      <c r="P63" s="580"/>
      <c r="Q63" s="580"/>
      <c r="R63" s="580"/>
      <c r="T63" s="279"/>
    </row>
    <row r="64" customFormat="false" ht="14.25" hidden="false" customHeight="false" outlineLevel="0" collapsed="false">
      <c r="A64" s="279"/>
      <c r="C64" s="577" t="s">
        <v>578</v>
      </c>
      <c r="D64" s="578" t="n">
        <f aca="false">F64+G64+I64+K64+M64+O64+Q64</f>
        <v>0</v>
      </c>
      <c r="E64" s="579" t="str">
        <f aca="false">IF(OR(D64-'Finansiniai duomenys'!E102&lt;-0.1,D64-'Finansiniai duomenys'!E102&gt;0.1),"Klaida","Gerai")</f>
        <v>Klaida</v>
      </c>
      <c r="F64" s="587" t="n">
        <f aca="false">F60+F61+F62</f>
        <v>0</v>
      </c>
      <c r="G64" s="587" t="n">
        <f aca="false">G60+G61+G62</f>
        <v>0</v>
      </c>
      <c r="H64" s="587" t="n">
        <f aca="false">H60+H61+H62</f>
        <v>0</v>
      </c>
      <c r="I64" s="587" t="n">
        <f aca="false">I60+I61+I62</f>
        <v>0</v>
      </c>
      <c r="J64" s="587" t="n">
        <f aca="false">J60+J61+J62</f>
        <v>0</v>
      </c>
      <c r="K64" s="587" t="n">
        <f aca="false">K60+K61+K62</f>
        <v>0</v>
      </c>
      <c r="L64" s="587" t="n">
        <f aca="false">L60+L61+L62</f>
        <v>0</v>
      </c>
      <c r="M64" s="587" t="n">
        <f aca="false">M60+M61+M62</f>
        <v>0</v>
      </c>
      <c r="N64" s="587" t="n">
        <f aca="false">N60+N61+N62</f>
        <v>0</v>
      </c>
      <c r="O64" s="587" t="n">
        <f aca="false">O60+O61+O62</f>
        <v>0</v>
      </c>
      <c r="P64" s="587" t="n">
        <f aca="false">P60+P61+P62</f>
        <v>0</v>
      </c>
      <c r="Q64" s="587" t="n">
        <f aca="false">Q60+Q61+Q62</f>
        <v>0</v>
      </c>
      <c r="R64" s="587" t="n">
        <f aca="false">R60+R61+R62</f>
        <v>0</v>
      </c>
      <c r="T64" s="279"/>
    </row>
    <row r="65" customFormat="false" ht="14.25" hidden="false" customHeight="false" outlineLevel="0" collapsed="false">
      <c r="A65" s="279"/>
      <c r="G65" s="590"/>
      <c r="T65" s="279"/>
    </row>
    <row r="66" customFormat="false" ht="14.25" hidden="false" customHeight="false" outlineLevel="0" collapsed="false">
      <c r="A66" s="279"/>
      <c r="C66" s="591" t="s">
        <v>134</v>
      </c>
      <c r="F66" s="592" t="str">
        <f aca="false">IF(ROUND(F59-F64,1)/2=0,"Balansas",F59-F64)</f>
        <v>Balansas</v>
      </c>
      <c r="G66" s="592" t="str">
        <f aca="false">IF(ROUND(G59-G64,1)/2=0,"Balansas",G59-G64)</f>
        <v>Balansas</v>
      </c>
      <c r="H66" s="592" t="str">
        <f aca="false">IF(ROUND(H59-H64,1)/2=0,"Balansas",H59-H64)</f>
        <v>Balansas</v>
      </c>
      <c r="I66" s="592" t="str">
        <f aca="false">IF(ROUND(I59-I64,1)/2=0,"Balansas",I59-I64)</f>
        <v>Balansas</v>
      </c>
      <c r="J66" s="592" t="str">
        <f aca="false">IF(ROUND(J59-J64,1)/2=0,"Balansas",J59-J64)</f>
        <v>Balansas</v>
      </c>
      <c r="K66" s="592" t="str">
        <f aca="false">IF(ROUND(K59-K64,1)/2=0,"Balansas",K59-K64)</f>
        <v>Balansas</v>
      </c>
      <c r="L66" s="592" t="str">
        <f aca="false">IF(ROUND(L59-L64,1)/2=0,"Balansas",L59-L64)</f>
        <v>Balansas</v>
      </c>
      <c r="M66" s="592" t="str">
        <f aca="false">IF(ROUND(M59-M64,1)/2=0,"Balansas",M59-M64)</f>
        <v>Balansas</v>
      </c>
      <c r="N66" s="592" t="str">
        <f aca="false">IF(ROUND(N59-N64,1)/2=0,"Balansas",N59-N64)</f>
        <v>Balansas</v>
      </c>
      <c r="O66" s="592" t="str">
        <f aca="false">IF(ROUND(O59-O64,1)/2=0,"Balansas",O59-O64)</f>
        <v>Balansas</v>
      </c>
      <c r="P66" s="592" t="str">
        <f aca="false">IF(ROUND(P59-P64,1)/2=0,"Balansas",P59-P64)</f>
        <v>Balansas</v>
      </c>
      <c r="Q66" s="592" t="str">
        <f aca="false">IF(ROUND(Q59-Q64,1)/2=0,"Balansas",Q59-Q64)</f>
        <v>Balansas</v>
      </c>
      <c r="R66" s="592" t="str">
        <f aca="false">IF(ROUND(R59-R64,1)/2=0,"Balansas",R59-R64)</f>
        <v>Balansas</v>
      </c>
      <c r="T66" s="279"/>
    </row>
    <row r="67" customFormat="false" ht="14.25" hidden="false" customHeight="false" outlineLevel="0" collapsed="false">
      <c r="A67" s="279"/>
      <c r="T67" s="279"/>
    </row>
    <row r="68" customFormat="false" ht="19.4" hidden="false" customHeight="false" outlineLevel="0" collapsed="false">
      <c r="A68" s="279"/>
      <c r="T68" s="279"/>
    </row>
    <row r="69" customFormat="false" ht="14.25" hidden="false" customHeight="false" outlineLevel="0" collapsed="false">
      <c r="A69" s="279"/>
      <c r="E69" s="593" t="s">
        <v>275</v>
      </c>
      <c r="F69" s="594"/>
      <c r="G69" s="594"/>
      <c r="H69" s="594"/>
      <c r="I69" s="594"/>
      <c r="J69" s="595"/>
      <c r="T69" s="279"/>
    </row>
    <row r="70" customFormat="false" ht="14.25" hidden="false" customHeight="false" outlineLevel="0" collapsed="false">
      <c r="A70" s="279"/>
      <c r="E70" s="596" t="s">
        <v>528</v>
      </c>
      <c r="H70" s="597"/>
      <c r="I70" s="597"/>
      <c r="J70" s="597"/>
      <c r="T70" s="279"/>
    </row>
    <row r="71" customFormat="false" ht="51" hidden="false" customHeight="true" outlineLevel="0" collapsed="false">
      <c r="A71" s="279"/>
      <c r="E71" s="596"/>
      <c r="H71" s="597"/>
      <c r="I71" s="597"/>
      <c r="J71" s="597"/>
      <c r="T71" s="279"/>
    </row>
    <row r="72" customFormat="false" ht="14.25" hidden="false" customHeight="false" outlineLevel="0" collapsed="false">
      <c r="A72" s="279"/>
      <c r="E72" s="598" t="s">
        <v>283</v>
      </c>
      <c r="H72" s="599"/>
      <c r="I72" s="599"/>
      <c r="J72" s="599"/>
      <c r="T72" s="279"/>
    </row>
    <row r="73" customFormat="false" ht="14.25" hidden="false" customHeight="false" outlineLevel="0" collapsed="false">
      <c r="A73" s="279"/>
      <c r="E73" s="596" t="s">
        <v>285</v>
      </c>
      <c r="H73" s="600"/>
      <c r="I73" s="600"/>
      <c r="J73" s="600"/>
      <c r="T73" s="279"/>
    </row>
    <row r="74" customFormat="false" ht="19.4" hidden="false" customHeight="false" outlineLevel="0" collapsed="false">
      <c r="A74" s="279"/>
      <c r="E74" s="596" t="s">
        <v>287</v>
      </c>
      <c r="H74" s="600"/>
      <c r="I74" s="600"/>
      <c r="J74" s="600"/>
      <c r="T74" s="279"/>
    </row>
    <row r="75" customFormat="false" ht="14.25" hidden="false" customHeight="false" outlineLevel="0" collapsed="false">
      <c r="A75" s="279"/>
      <c r="E75" s="596" t="s">
        <v>291</v>
      </c>
      <c r="H75" s="600"/>
      <c r="I75" s="600"/>
      <c r="J75" s="600"/>
      <c r="T75" s="279"/>
    </row>
    <row r="76" customFormat="false" ht="14.25" hidden="false" customHeight="false" outlineLevel="0" collapsed="false">
      <c r="A76" s="279"/>
      <c r="E76" s="601" t="s">
        <v>529</v>
      </c>
      <c r="F76" s="602"/>
      <c r="G76" s="602"/>
      <c r="H76" s="603"/>
      <c r="I76" s="603"/>
      <c r="J76" s="603"/>
      <c r="T76" s="279"/>
    </row>
    <row r="77" customFormat="false" ht="14.25" hidden="false" customHeight="false" outlineLevel="0" collapsed="false">
      <c r="A77" s="279"/>
      <c r="T77" s="279"/>
    </row>
    <row r="78" customFormat="false" ht="14.25" hidden="false" customHeight="false" outlineLevel="0" collapsed="false">
      <c r="A78" s="279"/>
      <c r="B78" s="280"/>
      <c r="C78" s="280"/>
      <c r="D78" s="280"/>
      <c r="E78" s="280"/>
      <c r="F78" s="280"/>
      <c r="G78" s="280"/>
      <c r="H78" s="280"/>
      <c r="I78" s="280"/>
      <c r="J78" s="280"/>
      <c r="K78" s="280"/>
      <c r="L78" s="280"/>
      <c r="M78" s="280"/>
      <c r="N78" s="280"/>
      <c r="O78" s="280"/>
      <c r="P78" s="280"/>
      <c r="Q78" s="280"/>
      <c r="R78" s="280"/>
      <c r="S78" s="279"/>
      <c r="T78" s="279"/>
      <c r="U78" s="279"/>
    </row>
    <row r="79" customFormat="false" ht="14.25" hidden="true" customHeight="false" outlineLevel="0" collapsed="false">
      <c r="A79" s="279"/>
      <c r="T79" s="279"/>
    </row>
    <row r="80" customFormat="false" ht="14.25" hidden="true" customHeight="false" outlineLevel="0" collapsed="false">
      <c r="A80" s="279"/>
      <c r="T80" s="279"/>
    </row>
    <row r="81" customFormat="false" ht="14.25" hidden="true" customHeight="false" outlineLevel="0" collapsed="false">
      <c r="A81" s="279"/>
    </row>
    <row r="82" customFormat="false" ht="14.25" hidden="false" customHeight="false" outlineLevel="0" collapsed="false"/>
    <row r="1048546" customFormat="false" ht="14.25" hidden="false" customHeight="false" outlineLevel="0" collapsed="false"/>
    <row r="1048561" customFormat="false" ht="14.25" hidden="false" customHeight="false" outlineLevel="0" collapsed="false"/>
    <row r="1048562" customFormat="false" ht="14.25" hidden="false" customHeight="false" outlineLevel="0" collapsed="false"/>
    <row r="1048563" customFormat="false" ht="14.25" hidden="false" customHeight="false" outlineLevel="0" collapsed="false"/>
  </sheetData>
  <sheetProtection algorithmName="SHA-512" hashValue="yXIJFahs2xxvG77XYi3F7CVKPIi7G5lp0i0W2d85l9uOR5ayqIbyfhX61Z0fnfTVOI7hZDV6rzg3s+n9oCFMfA==" saltValue="u/uHmaVTOTrMg1/XL5n3Ag==" spinCount="100000" sheet="true" selectLockedCells="true"/>
  <mergeCells count="83">
    <mergeCell ref="H3:L3"/>
    <mergeCell ref="N3:P4"/>
    <mergeCell ref="C4:E5"/>
    <mergeCell ref="H4:L4"/>
    <mergeCell ref="H5:L5"/>
    <mergeCell ref="C7:E10"/>
    <mergeCell ref="G7:K7"/>
    <mergeCell ref="G8:K8"/>
    <mergeCell ref="M9:Q9"/>
    <mergeCell ref="C12:F12"/>
    <mergeCell ref="G12:H12"/>
    <mergeCell ref="I12:J12"/>
    <mergeCell ref="K12:L12"/>
    <mergeCell ref="M12:N12"/>
    <mergeCell ref="O12:P12"/>
    <mergeCell ref="Q12:R12"/>
    <mergeCell ref="C13:C14"/>
    <mergeCell ref="D13:D14"/>
    <mergeCell ref="E13:E14"/>
    <mergeCell ref="F13:F14"/>
    <mergeCell ref="G13:H13"/>
    <mergeCell ref="I13:J13"/>
    <mergeCell ref="K13:L13"/>
    <mergeCell ref="M13:N13"/>
    <mergeCell ref="O13:P13"/>
    <mergeCell ref="Q13:R13"/>
    <mergeCell ref="C28:F28"/>
    <mergeCell ref="G28:H28"/>
    <mergeCell ref="I28:J28"/>
    <mergeCell ref="K28:L28"/>
    <mergeCell ref="M28:N28"/>
    <mergeCell ref="O28:P28"/>
    <mergeCell ref="Q28:R28"/>
    <mergeCell ref="C29:C30"/>
    <mergeCell ref="D29:D30"/>
    <mergeCell ref="E29:E30"/>
    <mergeCell ref="F29:F30"/>
    <mergeCell ref="G29:H29"/>
    <mergeCell ref="I29:J29"/>
    <mergeCell ref="K29:L29"/>
    <mergeCell ref="M29:N29"/>
    <mergeCell ref="O29:P29"/>
    <mergeCell ref="Q29:R29"/>
    <mergeCell ref="C44:F44"/>
    <mergeCell ref="G44:H44"/>
    <mergeCell ref="I44:J44"/>
    <mergeCell ref="K44:L44"/>
    <mergeCell ref="M44:N44"/>
    <mergeCell ref="O44:P44"/>
    <mergeCell ref="Q44:R44"/>
    <mergeCell ref="C45:C46"/>
    <mergeCell ref="D45:D46"/>
    <mergeCell ref="E45:E46"/>
    <mergeCell ref="F45:F46"/>
    <mergeCell ref="G45:H45"/>
    <mergeCell ref="I45:J45"/>
    <mergeCell ref="K45:L45"/>
    <mergeCell ref="M45:N45"/>
    <mergeCell ref="O45:P45"/>
    <mergeCell ref="Q45:R45"/>
    <mergeCell ref="C56:F56"/>
    <mergeCell ref="G56:H56"/>
    <mergeCell ref="I56:J56"/>
    <mergeCell ref="K56:L56"/>
    <mergeCell ref="M56:N56"/>
    <mergeCell ref="O56:P56"/>
    <mergeCell ref="Q56:R56"/>
    <mergeCell ref="C57:C58"/>
    <mergeCell ref="D57:D58"/>
    <mergeCell ref="E57:E58"/>
    <mergeCell ref="F57:F58"/>
    <mergeCell ref="G57:H57"/>
    <mergeCell ref="I57:J57"/>
    <mergeCell ref="K57:L57"/>
    <mergeCell ref="M57:N57"/>
    <mergeCell ref="O57:P57"/>
    <mergeCell ref="Q57:R57"/>
    <mergeCell ref="H70:J71"/>
    <mergeCell ref="H72:J72"/>
    <mergeCell ref="H73:J73"/>
    <mergeCell ref="H74:J74"/>
    <mergeCell ref="H75:J75"/>
    <mergeCell ref="H76:J76"/>
  </mergeCells>
  <conditionalFormatting sqref="F36:R36">
    <cfRule type="containsText" priority="2" operator="containsText" aboveAverage="0" equalAverage="0" bottom="0" percent="0" rank="0" text="Gerai" dxfId="37">
      <formula>NOT(ISERROR(SEARCH("Gerai",F36)))</formula>
    </cfRule>
    <cfRule type="containsText" priority="3" operator="containsText" aboveAverage="0" equalAverage="0" bottom="0" percent="0" rank="0" text="Finansiniai" dxfId="38">
      <formula>NOT(ISERROR(SEARCH("Finansiniai",F36)))</formula>
    </cfRule>
  </conditionalFormatting>
  <conditionalFormatting sqref="F33:R33">
    <cfRule type="containsText" priority="4" operator="containsText" aboveAverage="0" equalAverage="0" bottom="0" percent="0" rank="0" text="Gerai" dxfId="39">
      <formula>NOT(ISERROR(SEARCH("Gerai",F33)))</formula>
    </cfRule>
    <cfRule type="containsText" priority="5" operator="containsText" aboveAverage="0" equalAverage="0" bottom="0" percent="0" rank="0" text="Finansiniai" dxfId="40">
      <formula>NOT(ISERROR(SEARCH("Finansiniai",F33)))</formula>
    </cfRule>
  </conditionalFormatting>
  <conditionalFormatting sqref="F20:R20">
    <cfRule type="containsText" priority="6" operator="containsText" aboveAverage="0" equalAverage="0" bottom="0" percent="0" rank="0" text="Gerai" dxfId="41">
      <formula>NOT(ISERROR(SEARCH("Gerai",F20)))</formula>
    </cfRule>
    <cfRule type="containsText" priority="7" operator="containsText" aboveAverage="0" equalAverage="0" bottom="0" percent="0" rank="0" text="Finansiniai" dxfId="42">
      <formula>NOT(ISERROR(SEARCH("Finansiniai",F20)))</formula>
    </cfRule>
  </conditionalFormatting>
  <conditionalFormatting sqref="F17:R17">
    <cfRule type="containsText" priority="8" operator="containsText" aboveAverage="0" equalAverage="0" bottom="0" percent="0" rank="0" text="Gerai" dxfId="43">
      <formula>NOT(ISERROR(SEARCH("Gerai",F17)))</formula>
    </cfRule>
    <cfRule type="containsText" priority="9" operator="containsText" aboveAverage="0" equalAverage="0" bottom="0" percent="0" rank="0" text="Finansiniai" dxfId="44">
      <formula>NOT(ISERROR(SEARCH("Finansiniai",F17)))</formula>
    </cfRule>
  </conditionalFormatting>
  <conditionalFormatting sqref="F66:R66">
    <cfRule type="expression" priority="10" aboveAverage="0" equalAverage="0" bottom="0" percent="0" rank="0" text="" dxfId="45">
      <formula>F66&lt;&gt;"Balansas"</formula>
    </cfRule>
  </conditionalFormatting>
  <conditionalFormatting sqref="F54:R54">
    <cfRule type="expression" priority="11" aboveAverage="0" equalAverage="0" bottom="0" percent="0" rank="0" text="" dxfId="46">
      <formula>F54&lt;&gt;"Balansas"</formula>
    </cfRule>
  </conditionalFormatting>
  <conditionalFormatting sqref="F52:R52">
    <cfRule type="containsText" priority="12" operator="containsText" aboveAverage="0" equalAverage="0" bottom="0" percent="0" rank="0" text="Gerai" dxfId="47">
      <formula>NOT(ISERROR(SEARCH("Gerai",F52)))</formula>
    </cfRule>
    <cfRule type="containsText" priority="13" operator="containsText" aboveAverage="0" equalAverage="0" bottom="0" percent="0" rank="0" text="Finansiniai" dxfId="48">
      <formula>NOT(ISERROR(SEARCH("Finansiniai",F52)))</formula>
    </cfRule>
  </conditionalFormatting>
  <conditionalFormatting sqref="F64:R64">
    <cfRule type="containsText" priority="14" operator="containsText" aboveAverage="0" equalAverage="0" bottom="0" percent="0" rank="0" text="Gerai" dxfId="49">
      <formula>NOT(ISERROR(SEARCH("Gerai",F64)))</formula>
    </cfRule>
    <cfRule type="containsText" priority="15" operator="containsText" aboveAverage="0" equalAverage="0" bottom="0" percent="0" rank="0" text="Finansiniai" dxfId="50">
      <formula>NOT(ISERROR(SEARCH("Finansiniai",F64)))</formula>
    </cfRule>
  </conditionalFormatting>
  <conditionalFormatting sqref="E15:E28 E31:E44 E47:E56 E59:E64">
    <cfRule type="cellIs" priority="16" operator="equal" aboveAverage="0" equalAverage="0" bottom="0" percent="0" rank="0" text="" dxfId="51">
      <formula>"Klaida"</formula>
    </cfRule>
    <cfRule type="containsText" priority="17" operator="containsText" aboveAverage="0" equalAverage="0" bottom="0" percent="0" rank="0" text="Gerai" dxfId="52">
      <formula>NOT(ISERROR(SEARCH("Gerai",E15)))</formula>
    </cfRule>
    <cfRule type="containsText" priority="18" operator="containsText" aboveAverage="0" equalAverage="0" bottom="0" percent="0" rank="0" text="Finansiniai" dxfId="53">
      <formula>NOT(ISERROR(SEARCH("Finansiniai",E15)))</formula>
    </cfRule>
  </conditionalFormatting>
  <dataValidations count="3">
    <dataValidation allowBlank="true" errorStyle="stop" operator="between" showDropDown="false" showErrorMessage="true" showInputMessage="true" sqref="L7:L9" type="list">
      <formula1>$U$2:$U$3</formula1>
      <formula2>0</formula2>
    </dataValidation>
    <dataValidation allowBlank="true" errorStyle="stop" operator="between" prompt="Specialiojo įpareigojimo pavadinimas" promptTitle="Pastaba" showDropDown="false" showErrorMessage="true" showInputMessage="true" sqref="G13 I13 K13 M13 O13 Q13 G29 I29 K29 M29 O29 Q29 G45 I45 K45 M45 O45 Q45 G57 I57 K57 M57 O57 Q57" type="none">
      <formula1>0</formula1>
      <formula2>0</formula2>
    </dataValidation>
    <dataValidation allowBlank="true" errorStyle="stop" operator="between" showDropDown="false" showErrorMessage="true" showInputMessage="true" sqref="H3:L3" type="list">
      <formula1>'Finansiniai duomenys'!$R$2:$R$232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O1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1.73"/>
    <col collapsed="false" customWidth="true" hidden="false" outlineLevel="0" max="2" min="2" style="1" width="61.73"/>
    <col collapsed="false" customWidth="true" hidden="false" outlineLevel="0" max="5" min="3" style="1" width="24.27"/>
    <col collapsed="false" customWidth="true" hidden="false" outlineLevel="0" max="6" min="6" style="1" width="6.45"/>
    <col collapsed="false" customWidth="true" hidden="true" outlineLevel="0" max="8" min="7" style="1" width="11.53"/>
    <col collapsed="false" customWidth="false" hidden="true" outlineLevel="0" max="10" min="9" style="1" width="9.18"/>
    <col collapsed="false" customWidth="true" hidden="true" outlineLevel="0" max="11" min="11" style="1" width="28.27"/>
    <col collapsed="false" customWidth="true" hidden="true" outlineLevel="0" max="12" min="12" style="1" width="23.45"/>
    <col collapsed="false" customWidth="true" hidden="true" outlineLevel="0" max="14" min="13" style="1" width="12.73"/>
    <col collapsed="false" customWidth="true" hidden="true" outlineLevel="0" max="15" min="15" style="1" width="31.45"/>
    <col collapsed="false" customWidth="false" hidden="false" outlineLevel="0" max="16384" min="16" style="1" width="9.18"/>
  </cols>
  <sheetData>
    <row r="1" customFormat="false" ht="9" hidden="false" customHeight="true" outlineLevel="0" collapsed="false"/>
    <row r="2" customFormat="false" ht="41.25" hidden="false" customHeight="true" outlineLevel="0" collapsed="false">
      <c r="B2" s="604"/>
      <c r="C2" s="605"/>
      <c r="D2" s="606" t="s">
        <v>453</v>
      </c>
      <c r="E2" s="606"/>
      <c r="J2" s="1" t="n">
        <v>1</v>
      </c>
      <c r="K2" s="9" t="s">
        <v>580</v>
      </c>
      <c r="L2" s="10" t="n">
        <v>304148387</v>
      </c>
      <c r="M2" s="8" t="s">
        <v>24</v>
      </c>
      <c r="N2" s="8" t="s">
        <v>76</v>
      </c>
      <c r="O2" s="8" t="s">
        <v>76</v>
      </c>
    </row>
    <row r="3" customFormat="false" ht="29.25" hidden="false" customHeight="true" outlineLevel="0" collapsed="false">
      <c r="B3" s="607"/>
      <c r="C3" s="608"/>
      <c r="D3" s="609" t="s">
        <v>581</v>
      </c>
      <c r="E3" s="610"/>
      <c r="K3" s="611" t="s">
        <v>582</v>
      </c>
      <c r="L3" s="611" t="n">
        <v>303042623</v>
      </c>
      <c r="M3" s="8" t="s">
        <v>24</v>
      </c>
      <c r="N3" s="611" t="s">
        <v>124</v>
      </c>
      <c r="O3" s="611" t="s">
        <v>124</v>
      </c>
    </row>
    <row r="4" customFormat="false" ht="14.25" hidden="false" customHeight="true" outlineLevel="0" collapsed="false">
      <c r="B4" s="16" t="s">
        <v>583</v>
      </c>
      <c r="C4" s="16"/>
      <c r="D4" s="16"/>
      <c r="E4" s="16"/>
      <c r="K4" s="611" t="s">
        <v>584</v>
      </c>
      <c r="L4" s="611" t="n">
        <v>304923194</v>
      </c>
      <c r="M4" s="8" t="s">
        <v>24</v>
      </c>
      <c r="N4" s="611" t="s">
        <v>585</v>
      </c>
      <c r="O4" s="611" t="s">
        <v>585</v>
      </c>
    </row>
    <row r="5" customFormat="false" ht="14.25" hidden="false" customHeight="true" outlineLevel="0" collapsed="false">
      <c r="B5" s="612"/>
      <c r="C5" s="613"/>
      <c r="D5" s="613"/>
      <c r="E5" s="614"/>
      <c r="K5" s="611"/>
      <c r="L5" s="611"/>
      <c r="M5" s="8"/>
      <c r="N5" s="611"/>
      <c r="O5" s="611"/>
    </row>
    <row r="6" customFormat="false" ht="17.35" hidden="false" customHeight="false" outlineLevel="0" collapsed="false">
      <c r="B6" s="23" t="s">
        <v>14</v>
      </c>
      <c r="C6" s="615"/>
      <c r="D6" s="615"/>
      <c r="E6" s="615"/>
      <c r="M6" s="226"/>
      <c r="N6" s="226"/>
    </row>
    <row r="7" customFormat="false" ht="14.25" hidden="false" customHeight="false" outlineLevel="0" collapsed="false">
      <c r="B7" s="25" t="s">
        <v>18</v>
      </c>
      <c r="C7" s="616" t="str">
        <f aca="false">IFERROR(VLOOKUP(C6,$K$2:$M$5,3,FALSE()),"")</f>
        <v/>
      </c>
      <c r="D7" s="616"/>
      <c r="E7" s="616"/>
      <c r="M7" s="226"/>
      <c r="N7" s="226"/>
      <c r="O7" s="226"/>
    </row>
    <row r="8" customFormat="false" ht="17.35" hidden="false" customHeight="false" outlineLevel="0" collapsed="false">
      <c r="B8" s="28" t="s">
        <v>23</v>
      </c>
      <c r="C8" s="26" t="str">
        <f aca="false">IFERROR(VLOOKUP(C6,$K$2:$L$5,2,FALSE()),"")</f>
        <v/>
      </c>
      <c r="D8" s="26"/>
      <c r="E8" s="26"/>
      <c r="O8" s="226"/>
    </row>
    <row r="9" customFormat="false" ht="12" hidden="false" customHeight="true" outlineLevel="0" collapsed="false">
      <c r="B9" s="28" t="s">
        <v>427</v>
      </c>
      <c r="C9" s="200"/>
      <c r="D9" s="200"/>
      <c r="E9" s="616"/>
      <c r="K9" s="226"/>
      <c r="L9" s="226"/>
    </row>
    <row r="10" customFormat="false" ht="12" hidden="false" customHeight="true" outlineLevel="0" collapsed="false">
      <c r="B10" s="28" t="s">
        <v>429</v>
      </c>
      <c r="C10" s="617"/>
      <c r="D10" s="617"/>
      <c r="E10" s="617"/>
    </row>
    <row r="11" customFormat="false" ht="12" hidden="false" customHeight="true" outlineLevel="0" collapsed="false">
      <c r="B11" s="28" t="s">
        <v>430</v>
      </c>
      <c r="C11" s="618"/>
      <c r="D11" s="618"/>
      <c r="E11" s="618"/>
      <c r="K11" s="226"/>
      <c r="L11" s="226"/>
    </row>
    <row r="12" customFormat="false" ht="12" hidden="false" customHeight="true" outlineLevel="0" collapsed="false">
      <c r="B12" s="28"/>
      <c r="C12" s="31"/>
      <c r="D12" s="31"/>
      <c r="E12" s="32"/>
      <c r="K12" s="226"/>
      <c r="L12" s="226"/>
    </row>
    <row r="13" customFormat="false" ht="12" hidden="false" customHeight="true" outlineLevel="0" collapsed="false">
      <c r="B13" s="28"/>
      <c r="C13" s="33" t="s">
        <v>38</v>
      </c>
      <c r="D13" s="33"/>
      <c r="E13" s="33"/>
    </row>
    <row r="14" customFormat="false" ht="12" hidden="false" customHeight="true" outlineLevel="0" collapsed="false">
      <c r="B14" s="28" t="s">
        <v>41</v>
      </c>
      <c r="C14" s="34" t="s">
        <v>42</v>
      </c>
      <c r="D14" s="34"/>
      <c r="E14" s="35" t="s">
        <v>43</v>
      </c>
    </row>
    <row r="15" customFormat="false" ht="12" hidden="false" customHeight="true" outlineLevel="0" collapsed="false">
      <c r="B15" s="36" t="s">
        <v>47</v>
      </c>
      <c r="C15" s="37"/>
      <c r="D15" s="37"/>
      <c r="E15" s="38"/>
      <c r="M15" s="226"/>
      <c r="N15" s="226"/>
    </row>
    <row r="16" customFormat="false" ht="12" hidden="false" customHeight="true" outlineLevel="0" collapsed="false">
      <c r="B16" s="36" t="s">
        <v>51</v>
      </c>
      <c r="C16" s="37"/>
      <c r="D16" s="37"/>
      <c r="E16" s="38"/>
      <c r="O16" s="226"/>
    </row>
    <row r="17" customFormat="false" ht="12" hidden="false" customHeight="true" outlineLevel="0" collapsed="false">
      <c r="B17" s="36" t="s">
        <v>53</v>
      </c>
      <c r="C17" s="37"/>
      <c r="D17" s="37"/>
      <c r="E17" s="38"/>
      <c r="M17" s="226"/>
      <c r="N17" s="226"/>
    </row>
    <row r="18" customFormat="false" ht="12" hidden="false" customHeight="true" outlineLevel="0" collapsed="false">
      <c r="B18" s="36" t="s">
        <v>56</v>
      </c>
      <c r="C18" s="37"/>
      <c r="D18" s="37"/>
      <c r="E18" s="38"/>
      <c r="M18" s="226"/>
      <c r="N18" s="226"/>
      <c r="O18" s="226"/>
    </row>
    <row r="19" customFormat="false" ht="12" hidden="false" customHeight="true" outlineLevel="0" collapsed="false">
      <c r="B19" s="36" t="s">
        <v>59</v>
      </c>
      <c r="C19" s="37"/>
      <c r="D19" s="37"/>
      <c r="E19" s="38"/>
      <c r="M19" s="226"/>
      <c r="N19" s="226"/>
      <c r="O19" s="226"/>
    </row>
    <row r="20" customFormat="false" ht="12" hidden="false" customHeight="true" outlineLevel="0" collapsed="false">
      <c r="B20" s="36" t="s">
        <v>63</v>
      </c>
      <c r="C20" s="40" t="s">
        <v>64</v>
      </c>
      <c r="D20" s="40"/>
      <c r="E20" s="41" t="n">
        <f aca="false">100%-SUM(E15:E19)</f>
        <v>1</v>
      </c>
      <c r="M20" s="226"/>
      <c r="N20" s="226"/>
      <c r="O20" s="226"/>
    </row>
    <row r="21" customFormat="false" ht="13.5" hidden="false" customHeight="true" outlineLevel="0" collapsed="false">
      <c r="B21" s="36"/>
      <c r="C21" s="42"/>
      <c r="D21" s="42"/>
      <c r="E21" s="43"/>
      <c r="M21" s="226"/>
      <c r="N21" s="226"/>
      <c r="O21" s="226"/>
    </row>
    <row r="22" customFormat="false" ht="14.25" hidden="false" customHeight="false" outlineLevel="0" collapsed="false">
      <c r="B22" s="28" t="s">
        <v>586</v>
      </c>
      <c r="C22" s="619" t="str">
        <f aca="false">IFERROR(VLOOKUP(C6,$K$2:$O$5,4,FALSE()),"")</f>
        <v/>
      </c>
      <c r="D22" s="619"/>
      <c r="E22" s="619"/>
      <c r="O22" s="226"/>
    </row>
    <row r="23" customFormat="false" ht="12.75" hidden="false" customHeight="true" outlineLevel="0" collapsed="false">
      <c r="B23" s="28"/>
      <c r="C23" s="42"/>
      <c r="D23" s="42"/>
      <c r="E23" s="43"/>
      <c r="M23" s="226"/>
      <c r="N23" s="226"/>
    </row>
    <row r="24" customFormat="false" ht="26.25" hidden="false" customHeight="true" outlineLevel="0" collapsed="false">
      <c r="B24" s="28"/>
      <c r="C24" s="56" t="s">
        <v>84</v>
      </c>
      <c r="D24" s="56"/>
      <c r="E24" s="56"/>
      <c r="O24" s="226"/>
    </row>
    <row r="25" customFormat="false" ht="14.25" hidden="false" customHeight="false" outlineLevel="0" collapsed="false">
      <c r="B25" s="60"/>
      <c r="C25" s="61"/>
      <c r="D25" s="61"/>
      <c r="E25" s="61"/>
      <c r="M25" s="226"/>
      <c r="N25" s="226"/>
      <c r="O25" s="226"/>
    </row>
    <row r="26" customFormat="false" ht="19.4" hidden="false" customHeight="true" outlineLevel="0" collapsed="false">
      <c r="B26" s="60"/>
      <c r="C26" s="63" t="s">
        <v>91</v>
      </c>
      <c r="D26" s="63"/>
      <c r="E26" s="63"/>
      <c r="M26" s="226"/>
      <c r="N26" s="226"/>
      <c r="O26" s="226"/>
    </row>
    <row r="27" customFormat="false" ht="27" hidden="false" customHeight="true" outlineLevel="0" collapsed="false">
      <c r="B27" s="64" t="s">
        <v>93</v>
      </c>
      <c r="C27" s="65" t="s">
        <v>94</v>
      </c>
      <c r="D27" s="65"/>
      <c r="E27" s="67" t="s">
        <v>95</v>
      </c>
      <c r="M27" s="226"/>
      <c r="N27" s="226"/>
      <c r="O27" s="226"/>
    </row>
    <row r="28" customFormat="false" ht="14.25" hidden="false" customHeight="false" outlineLevel="0" collapsed="false">
      <c r="B28" s="68" t="s">
        <v>97</v>
      </c>
      <c r="C28" s="92"/>
      <c r="D28" s="3"/>
      <c r="E28" s="620"/>
      <c r="M28" s="226"/>
      <c r="N28" s="226"/>
      <c r="O28" s="226"/>
    </row>
    <row r="29" customFormat="false" ht="14.25" hidden="false" customHeight="false" outlineLevel="0" collapsed="false">
      <c r="B29" s="68" t="s">
        <v>100</v>
      </c>
      <c r="C29" s="71"/>
      <c r="D29" s="3"/>
      <c r="E29" s="72"/>
      <c r="M29" s="226"/>
      <c r="N29" s="226"/>
      <c r="O29" s="226"/>
    </row>
    <row r="30" customFormat="false" ht="14.25" hidden="false" customHeight="false" outlineLevel="0" collapsed="false">
      <c r="B30" s="73" t="s">
        <v>102</v>
      </c>
      <c r="C30" s="74" t="n">
        <f aca="false">+C28-C29</f>
        <v>0</v>
      </c>
      <c r="D30" s="3"/>
      <c r="E30" s="75" t="n">
        <f aca="false">+E28-E29</f>
        <v>0</v>
      </c>
      <c r="M30" s="226"/>
      <c r="N30" s="226"/>
      <c r="O30" s="226"/>
    </row>
    <row r="31" customFormat="false" ht="14.25" hidden="false" customHeight="false" outlineLevel="0" collapsed="false">
      <c r="B31" s="68" t="s">
        <v>104</v>
      </c>
      <c r="C31" s="92"/>
      <c r="D31" s="3"/>
      <c r="E31" s="620"/>
      <c r="M31" s="226"/>
      <c r="N31" s="226"/>
      <c r="O31" s="226"/>
    </row>
    <row r="32" customFormat="false" ht="14.25" hidden="false" customHeight="false" outlineLevel="0" collapsed="false">
      <c r="B32" s="68" t="s">
        <v>107</v>
      </c>
      <c r="C32" s="81"/>
      <c r="D32" s="3"/>
      <c r="E32" s="99"/>
      <c r="M32" s="226"/>
      <c r="N32" s="226"/>
      <c r="O32" s="226"/>
    </row>
    <row r="33" customFormat="false" ht="19.4" hidden="false" customHeight="false" outlineLevel="0" collapsed="false">
      <c r="B33" s="73" t="s">
        <v>109</v>
      </c>
      <c r="C33" s="74" t="n">
        <f aca="false">+C30-C31-C32</f>
        <v>0</v>
      </c>
      <c r="D33" s="3"/>
      <c r="E33" s="75" t="n">
        <f aca="false">+E30-E31-E32</f>
        <v>0</v>
      </c>
      <c r="M33" s="226"/>
      <c r="N33" s="226"/>
      <c r="O33" s="226"/>
    </row>
    <row r="34" customFormat="false" ht="14.25" hidden="false" customHeight="false" outlineLevel="0" collapsed="false">
      <c r="B34" s="68" t="s">
        <v>113</v>
      </c>
      <c r="C34" s="81"/>
      <c r="D34" s="3"/>
      <c r="E34" s="99"/>
      <c r="M34" s="226"/>
      <c r="N34" s="226"/>
      <c r="O34" s="226"/>
    </row>
    <row r="35" customFormat="false" ht="14.25" hidden="false" customHeight="false" outlineLevel="0" collapsed="false">
      <c r="B35" s="68" t="s">
        <v>116</v>
      </c>
      <c r="C35" s="89" t="n">
        <f aca="false">C36-C37</f>
        <v>0</v>
      </c>
      <c r="D35" s="3"/>
      <c r="E35" s="90" t="n">
        <f aca="false">E36-E37</f>
        <v>0</v>
      </c>
      <c r="O35" s="226"/>
    </row>
    <row r="36" customFormat="false" ht="12" hidden="false" customHeight="true" outlineLevel="0" collapsed="false">
      <c r="B36" s="91" t="s">
        <v>118</v>
      </c>
      <c r="C36" s="92"/>
      <c r="D36" s="3"/>
      <c r="E36" s="620"/>
      <c r="M36" s="226"/>
      <c r="N36" s="226"/>
    </row>
    <row r="37" s="215" customFormat="true" ht="12" hidden="false" customHeight="true" outlineLevel="0" collapsed="false">
      <c r="B37" s="91" t="s">
        <v>120</v>
      </c>
      <c r="C37" s="71"/>
      <c r="D37" s="3"/>
      <c r="E37" s="72"/>
      <c r="K37" s="1"/>
      <c r="L37" s="1"/>
      <c r="M37" s="226"/>
      <c r="N37" s="226"/>
      <c r="O37" s="226"/>
    </row>
    <row r="38" customFormat="false" ht="12" hidden="false" customHeight="true" outlineLevel="0" collapsed="false">
      <c r="B38" s="73" t="s">
        <v>126</v>
      </c>
      <c r="C38" s="74" t="n">
        <f aca="false">+C33+C34+C35</f>
        <v>0</v>
      </c>
      <c r="D38" s="3"/>
      <c r="E38" s="75" t="n">
        <f aca="false">+E33+E34+E35</f>
        <v>0</v>
      </c>
      <c r="M38" s="226"/>
      <c r="N38" s="226"/>
      <c r="O38" s="226"/>
    </row>
    <row r="39" customFormat="false" ht="14.25" hidden="false" customHeight="false" outlineLevel="0" collapsed="false">
      <c r="B39" s="68" t="s">
        <v>128</v>
      </c>
      <c r="C39" s="81"/>
      <c r="D39" s="3"/>
      <c r="E39" s="99"/>
      <c r="O39" s="226"/>
    </row>
    <row r="40" customFormat="false" ht="14.25" hidden="false" customHeight="false" outlineLevel="0" collapsed="false">
      <c r="B40" s="73" t="s">
        <v>130</v>
      </c>
      <c r="C40" s="74" t="n">
        <f aca="false">C38-C39</f>
        <v>0</v>
      </c>
      <c r="D40" s="3"/>
      <c r="E40" s="75" t="n">
        <f aca="false">E38-E39</f>
        <v>0</v>
      </c>
    </row>
    <row r="41" customFormat="false" ht="14.25" hidden="false" customHeight="false" outlineLevel="0" collapsed="false">
      <c r="B41" s="60"/>
      <c r="C41" s="3"/>
      <c r="D41" s="3"/>
      <c r="E41" s="102"/>
    </row>
    <row r="42" s="226" customFormat="true" ht="31.5" hidden="false" customHeight="true" outlineLevel="0" collapsed="false">
      <c r="B42" s="60"/>
      <c r="C42" s="56" t="s">
        <v>587</v>
      </c>
      <c r="D42" s="56"/>
      <c r="E42" s="56"/>
      <c r="K42" s="1"/>
      <c r="L42" s="1"/>
      <c r="M42" s="1"/>
      <c r="N42" s="1"/>
      <c r="O42" s="1"/>
    </row>
    <row r="43" s="226" customFormat="true" ht="27" hidden="false" customHeight="true" outlineLevel="0" collapsed="false">
      <c r="B43" s="64" t="s">
        <v>134</v>
      </c>
      <c r="C43" s="103" t="s">
        <v>94</v>
      </c>
      <c r="D43" s="65"/>
      <c r="E43" s="104" t="s">
        <v>95</v>
      </c>
      <c r="K43" s="1"/>
      <c r="L43" s="1"/>
      <c r="M43" s="1"/>
      <c r="N43" s="1"/>
      <c r="O43" s="1"/>
    </row>
    <row r="44" customFormat="false" ht="19.4" hidden="false" customHeight="false" outlineLevel="0" collapsed="false">
      <c r="B44" s="105" t="s">
        <v>136</v>
      </c>
      <c r="C44" s="92"/>
      <c r="D44" s="3"/>
      <c r="E44" s="620"/>
    </row>
    <row r="45" s="226" customFormat="true" ht="14.25" hidden="false" customHeight="false" outlineLevel="0" collapsed="false">
      <c r="B45" s="105" t="s">
        <v>138</v>
      </c>
      <c r="C45" s="94"/>
      <c r="D45" s="3"/>
      <c r="E45" s="95"/>
      <c r="K45" s="1"/>
      <c r="L45" s="1"/>
      <c r="O45" s="1"/>
    </row>
    <row r="46" customFormat="false" ht="19.4" hidden="false" customHeight="false" outlineLevel="0" collapsed="false">
      <c r="B46" s="105" t="s">
        <v>140</v>
      </c>
      <c r="C46" s="94"/>
      <c r="D46" s="3"/>
      <c r="E46" s="95"/>
      <c r="M46" s="226"/>
      <c r="N46" s="226"/>
      <c r="O46" s="226"/>
    </row>
    <row r="47" customFormat="false" ht="14.25" hidden="false" customHeight="false" outlineLevel="0" collapsed="false">
      <c r="B47" s="105" t="s">
        <v>142</v>
      </c>
      <c r="C47" s="94"/>
      <c r="D47" s="3"/>
      <c r="E47" s="95"/>
      <c r="M47" s="226"/>
      <c r="N47" s="226"/>
      <c r="O47" s="226"/>
    </row>
    <row r="48" customFormat="false" ht="14.25" hidden="false" customHeight="false" outlineLevel="0" collapsed="false">
      <c r="B48" s="108" t="s">
        <v>144</v>
      </c>
      <c r="C48" s="109" t="n">
        <f aca="false">SUM(C44:C47)</f>
        <v>0</v>
      </c>
      <c r="D48" s="3"/>
      <c r="E48" s="97" t="n">
        <f aca="false">SUM(E44:E47)</f>
        <v>0</v>
      </c>
      <c r="M48" s="226"/>
      <c r="N48" s="226"/>
      <c r="O48" s="226"/>
    </row>
    <row r="49" customFormat="false" ht="14.25" hidden="false" customHeight="false" outlineLevel="0" collapsed="false">
      <c r="B49" s="60"/>
      <c r="C49" s="119"/>
      <c r="D49" s="3"/>
      <c r="E49" s="111"/>
      <c r="M49" s="226"/>
      <c r="N49" s="226"/>
      <c r="O49" s="226"/>
    </row>
    <row r="50" s="226" customFormat="true" ht="19.4" hidden="false" customHeight="false" outlineLevel="0" collapsed="false">
      <c r="B50" s="112" t="s">
        <v>148</v>
      </c>
      <c r="C50" s="92"/>
      <c r="D50" s="3"/>
      <c r="E50" s="620"/>
      <c r="K50" s="1"/>
      <c r="L50" s="1"/>
    </row>
    <row r="51" customFormat="false" ht="14.25" hidden="false" customHeight="false" outlineLevel="0" collapsed="false">
      <c r="B51" s="113" t="s">
        <v>588</v>
      </c>
      <c r="C51" s="94"/>
      <c r="D51" s="3"/>
      <c r="E51" s="95"/>
      <c r="M51" s="226"/>
      <c r="N51" s="226"/>
      <c r="O51" s="226"/>
    </row>
    <row r="52" s="226" customFormat="true" ht="14.25" hidden="false" customHeight="false" outlineLevel="0" collapsed="false">
      <c r="B52" s="115" t="s">
        <v>589</v>
      </c>
      <c r="C52" s="94"/>
      <c r="D52" s="3"/>
      <c r="E52" s="95"/>
      <c r="K52" s="1"/>
      <c r="L52" s="1"/>
    </row>
    <row r="53" s="226" customFormat="true" ht="15.75" hidden="false" customHeight="true" outlineLevel="0" collapsed="false">
      <c r="B53" s="115" t="s">
        <v>165</v>
      </c>
      <c r="C53" s="71"/>
      <c r="D53" s="3"/>
      <c r="E53" s="72"/>
      <c r="K53" s="1"/>
      <c r="L53" s="1"/>
    </row>
    <row r="54" customFormat="false" ht="14.25" hidden="false" customHeight="true" outlineLevel="0" collapsed="false">
      <c r="B54" s="108" t="s">
        <v>167</v>
      </c>
      <c r="C54" s="109" t="n">
        <f aca="false">SUM(C50:C53)</f>
        <v>0</v>
      </c>
      <c r="D54" s="3"/>
      <c r="E54" s="97" t="n">
        <f aca="false">SUM(E50:E53)</f>
        <v>0</v>
      </c>
      <c r="O54" s="226"/>
    </row>
    <row r="55" customFormat="false" ht="12.75" hidden="false" customHeight="true" outlineLevel="0" collapsed="false">
      <c r="B55" s="108"/>
      <c r="C55" s="109"/>
      <c r="D55" s="3"/>
      <c r="E55" s="97"/>
    </row>
    <row r="56" customFormat="false" ht="14.25" hidden="false" customHeight="false" outlineLevel="0" collapsed="false">
      <c r="B56" s="108" t="s">
        <v>171</v>
      </c>
      <c r="C56" s="94"/>
      <c r="D56" s="3"/>
      <c r="E56" s="107"/>
    </row>
    <row r="57" customFormat="false" ht="14.25" hidden="false" customHeight="false" outlineLevel="0" collapsed="false">
      <c r="B57" s="108"/>
      <c r="C57" s="109"/>
      <c r="D57" s="3"/>
      <c r="E57" s="97"/>
    </row>
    <row r="58" customFormat="false" ht="14.25" hidden="false" customHeight="false" outlineLevel="0" collapsed="false">
      <c r="B58" s="108" t="s">
        <v>174</v>
      </c>
      <c r="C58" s="94"/>
      <c r="D58" s="3"/>
      <c r="E58" s="107"/>
    </row>
    <row r="59" customFormat="false" ht="14.25" hidden="false" customHeight="false" outlineLevel="0" collapsed="false">
      <c r="B59" s="60"/>
      <c r="C59" s="119"/>
      <c r="D59" s="3"/>
      <c r="E59" s="111"/>
    </row>
    <row r="60" customFormat="false" ht="14.25" hidden="false" customHeight="false" outlineLevel="0" collapsed="false">
      <c r="B60" s="120" t="s">
        <v>177</v>
      </c>
      <c r="C60" s="109" t="n">
        <f aca="false">SUM(C48,C54,C56,C58)</f>
        <v>0</v>
      </c>
      <c r="D60" s="3"/>
      <c r="E60" s="97" t="n">
        <f aca="false">SUM(E48,E54,E56,E58)</f>
        <v>0</v>
      </c>
    </row>
    <row r="61" s="226" customFormat="true" ht="14.25" hidden="false" customHeight="false" outlineLevel="0" collapsed="false">
      <c r="B61" s="121"/>
      <c r="C61" s="119"/>
      <c r="D61" s="3"/>
      <c r="E61" s="111"/>
      <c r="K61" s="1"/>
      <c r="L61" s="1"/>
      <c r="M61" s="1"/>
      <c r="N61" s="1"/>
      <c r="O61" s="1"/>
    </row>
    <row r="62" customFormat="false" ht="12" hidden="false" customHeight="true" outlineLevel="0" collapsed="false">
      <c r="B62" s="122" t="s">
        <v>590</v>
      </c>
      <c r="C62" s="94"/>
      <c r="D62" s="3"/>
      <c r="E62" s="95"/>
    </row>
    <row r="63" s="226" customFormat="true" ht="10.5" hidden="false" customHeight="true" outlineLevel="0" collapsed="false">
      <c r="B63" s="122" t="s">
        <v>193</v>
      </c>
      <c r="C63" s="94"/>
      <c r="D63" s="3"/>
      <c r="E63" s="95"/>
      <c r="K63" s="1"/>
      <c r="L63" s="1"/>
      <c r="M63" s="1"/>
      <c r="N63" s="1"/>
      <c r="O63" s="1"/>
    </row>
    <row r="64" s="226" customFormat="true" ht="10.5" hidden="false" customHeight="true" outlineLevel="0" collapsed="false">
      <c r="B64" s="122" t="s">
        <v>195</v>
      </c>
      <c r="C64" s="94"/>
      <c r="D64" s="3"/>
      <c r="E64" s="95"/>
      <c r="K64" s="1"/>
      <c r="L64" s="1"/>
      <c r="M64" s="1"/>
      <c r="N64" s="1"/>
      <c r="O64" s="1"/>
    </row>
    <row r="65" s="226" customFormat="true" ht="10.5" hidden="false" customHeight="true" outlineLevel="0" collapsed="false">
      <c r="B65" s="114" t="s">
        <v>197</v>
      </c>
      <c r="C65" s="94"/>
      <c r="D65" s="3"/>
      <c r="E65" s="95"/>
      <c r="K65" s="1"/>
      <c r="L65" s="1"/>
      <c r="M65" s="1"/>
      <c r="N65" s="1"/>
      <c r="O65" s="1"/>
    </row>
    <row r="66" s="226" customFormat="true" ht="10.5" hidden="false" customHeight="true" outlineLevel="0" collapsed="false">
      <c r="B66" s="122" t="s">
        <v>200</v>
      </c>
      <c r="C66" s="94"/>
      <c r="D66" s="3"/>
      <c r="E66" s="95"/>
      <c r="K66" s="1"/>
      <c r="L66" s="1"/>
      <c r="M66" s="1"/>
      <c r="N66" s="1"/>
      <c r="O66" s="1"/>
    </row>
    <row r="67" s="226" customFormat="true" ht="10.5" hidden="false" customHeight="true" outlineLevel="0" collapsed="false">
      <c r="B67" s="73" t="s">
        <v>202</v>
      </c>
      <c r="C67" s="109" t="n">
        <f aca="false">SUM(C62,C63:C64,C66:C66)</f>
        <v>0</v>
      </c>
      <c r="D67" s="3"/>
      <c r="E67" s="97" t="n">
        <f aca="false">SUM(E62,E63:E64,E66:E66)</f>
        <v>0</v>
      </c>
      <c r="K67" s="1"/>
      <c r="L67" s="1"/>
      <c r="M67" s="1"/>
      <c r="N67" s="1"/>
      <c r="O67" s="1"/>
    </row>
    <row r="68" customFormat="false" ht="12.75" hidden="false" customHeight="true" outlineLevel="0" collapsed="false">
      <c r="B68" s="68"/>
      <c r="C68" s="119"/>
      <c r="D68" s="3"/>
      <c r="E68" s="111"/>
    </row>
    <row r="69" s="226" customFormat="true" ht="14.25" hidden="false" customHeight="false" outlineLevel="0" collapsed="false">
      <c r="B69" s="73" t="s">
        <v>206</v>
      </c>
      <c r="C69" s="94"/>
      <c r="D69" s="3"/>
      <c r="E69" s="95"/>
      <c r="K69" s="1"/>
      <c r="L69" s="1"/>
      <c r="M69" s="1"/>
      <c r="N69" s="1"/>
      <c r="O69" s="1"/>
    </row>
    <row r="70" customFormat="false" ht="14.25" hidden="false" customHeight="false" outlineLevel="0" collapsed="false">
      <c r="B70" s="73"/>
      <c r="C70" s="119"/>
      <c r="D70" s="3"/>
      <c r="E70" s="111"/>
    </row>
    <row r="71" s="226" customFormat="true" ht="12.75" hidden="false" customHeight="true" outlineLevel="0" collapsed="false">
      <c r="B71" s="73" t="s">
        <v>209</v>
      </c>
      <c r="C71" s="98"/>
      <c r="D71" s="3"/>
      <c r="E71" s="88"/>
      <c r="K71" s="1"/>
      <c r="L71" s="1"/>
      <c r="M71" s="1"/>
      <c r="N71" s="1"/>
      <c r="O71" s="1"/>
    </row>
    <row r="72" s="226" customFormat="true" ht="14.25" hidden="false" customHeight="false" outlineLevel="0" collapsed="false">
      <c r="B72" s="68"/>
      <c r="C72" s="119"/>
      <c r="D72" s="3"/>
      <c r="E72" s="111"/>
      <c r="K72" s="1"/>
      <c r="L72" s="1"/>
      <c r="M72" s="1"/>
      <c r="N72" s="1"/>
      <c r="O72" s="1"/>
    </row>
    <row r="73" s="226" customFormat="true" ht="14.25" hidden="false" customHeight="false" outlineLevel="0" collapsed="false">
      <c r="B73" s="91" t="s">
        <v>213</v>
      </c>
      <c r="C73" s="94"/>
      <c r="D73" s="3"/>
      <c r="E73" s="95"/>
      <c r="K73" s="1"/>
      <c r="L73" s="1"/>
      <c r="M73" s="1"/>
      <c r="N73" s="1"/>
      <c r="O73" s="1"/>
    </row>
    <row r="74" s="226" customFormat="true" ht="19.4" hidden="false" customHeight="false" outlineLevel="0" collapsed="false">
      <c r="B74" s="126" t="s">
        <v>217</v>
      </c>
      <c r="C74" s="94"/>
      <c r="D74" s="3"/>
      <c r="E74" s="107"/>
      <c r="K74" s="1"/>
      <c r="L74" s="1"/>
      <c r="M74" s="1"/>
      <c r="N74" s="1"/>
      <c r="O74" s="1"/>
    </row>
    <row r="75" s="226" customFormat="true" ht="14.25" hidden="false" customHeight="false" outlineLevel="0" collapsed="false">
      <c r="B75" s="91" t="s">
        <v>219</v>
      </c>
      <c r="C75" s="94"/>
      <c r="D75" s="3"/>
      <c r="E75" s="95"/>
      <c r="K75" s="1"/>
      <c r="L75" s="1"/>
      <c r="M75" s="1"/>
      <c r="N75" s="1"/>
      <c r="O75" s="1"/>
    </row>
    <row r="76" s="226" customFormat="true" ht="14.25" hidden="false" customHeight="false" outlineLevel="0" collapsed="false">
      <c r="B76" s="126" t="s">
        <v>223</v>
      </c>
      <c r="C76" s="94"/>
      <c r="D76" s="3"/>
      <c r="E76" s="107"/>
      <c r="K76" s="1"/>
      <c r="L76" s="1"/>
      <c r="M76" s="1"/>
      <c r="N76" s="1"/>
      <c r="O76" s="1"/>
    </row>
    <row r="77" s="226" customFormat="true" ht="14.25" hidden="false" customHeight="false" outlineLevel="0" collapsed="false">
      <c r="B77" s="126" t="s">
        <v>443</v>
      </c>
      <c r="C77" s="94"/>
      <c r="D77" s="3"/>
      <c r="E77" s="107"/>
      <c r="K77" s="1"/>
      <c r="L77" s="1"/>
      <c r="M77" s="1"/>
      <c r="N77" s="1"/>
      <c r="O77" s="1"/>
    </row>
    <row r="78" s="226" customFormat="true" ht="14.25" hidden="false" customHeight="false" outlineLevel="0" collapsed="false">
      <c r="B78" s="73" t="s">
        <v>227</v>
      </c>
      <c r="C78" s="109" t="n">
        <f aca="false">SUM(C73,C75)</f>
        <v>0</v>
      </c>
      <c r="D78" s="3"/>
      <c r="E78" s="97" t="n">
        <f aca="false">SUM(E73,E75)</f>
        <v>0</v>
      </c>
      <c r="K78" s="1"/>
      <c r="L78" s="1"/>
      <c r="M78" s="1"/>
      <c r="N78" s="1"/>
      <c r="O78" s="1"/>
    </row>
    <row r="79" s="226" customFormat="true" ht="11.25" hidden="false" customHeight="true" outlineLevel="0" collapsed="false">
      <c r="B79" s="73"/>
      <c r="C79" s="109"/>
      <c r="D79" s="3"/>
      <c r="E79" s="97"/>
      <c r="G79" s="1"/>
      <c r="K79" s="1"/>
      <c r="L79" s="1"/>
      <c r="M79" s="1"/>
      <c r="N79" s="1"/>
      <c r="O79" s="1"/>
    </row>
    <row r="80" s="226" customFormat="true" ht="12" hidden="false" customHeight="true" outlineLevel="0" collapsed="false">
      <c r="B80" s="73" t="s">
        <v>232</v>
      </c>
      <c r="C80" s="94"/>
      <c r="D80" s="3"/>
      <c r="E80" s="107"/>
      <c r="K80" s="1"/>
      <c r="L80" s="1"/>
      <c r="M80" s="1"/>
      <c r="N80" s="1"/>
      <c r="O80" s="1"/>
    </row>
    <row r="81" s="226" customFormat="true" ht="14.25" hidden="false" customHeight="false" outlineLevel="0" collapsed="false">
      <c r="B81" s="73"/>
      <c r="C81" s="109"/>
      <c r="D81" s="3"/>
      <c r="E81" s="97"/>
      <c r="K81" s="1"/>
      <c r="L81" s="1"/>
      <c r="M81" s="1"/>
      <c r="N81" s="1"/>
      <c r="O81" s="1"/>
    </row>
    <row r="82" customFormat="false" ht="12" hidden="false" customHeight="true" outlineLevel="0" collapsed="false">
      <c r="B82" s="73" t="s">
        <v>235</v>
      </c>
      <c r="C82" s="94"/>
      <c r="D82" s="3"/>
      <c r="E82" s="107"/>
    </row>
    <row r="83" s="226" customFormat="true" ht="15.75" hidden="false" customHeight="true" outlineLevel="0" collapsed="false">
      <c r="B83" s="60"/>
      <c r="C83" s="119"/>
      <c r="D83" s="3"/>
      <c r="E83" s="111"/>
      <c r="K83" s="1"/>
      <c r="L83" s="1"/>
      <c r="M83" s="1"/>
      <c r="N83" s="1"/>
      <c r="O83" s="1"/>
    </row>
    <row r="84" s="226" customFormat="true" ht="14.25" hidden="false" customHeight="false" outlineLevel="0" collapsed="false">
      <c r="B84" s="73" t="s">
        <v>240</v>
      </c>
      <c r="C84" s="109" t="n">
        <f aca="false">SUM(C67,C69,C71,C78,C80,C82)</f>
        <v>0</v>
      </c>
      <c r="D84" s="3"/>
      <c r="E84" s="97" t="n">
        <f aca="false">SUM(E67,E69,E71,E78,E80,E82)</f>
        <v>0</v>
      </c>
      <c r="K84" s="1"/>
      <c r="L84" s="1"/>
      <c r="M84" s="1"/>
      <c r="N84" s="1"/>
      <c r="O84" s="1"/>
    </row>
    <row r="85" s="226" customFormat="true" ht="14.25" hidden="false" customHeight="false" outlineLevel="0" collapsed="false">
      <c r="B85" s="73"/>
      <c r="C85" s="128"/>
      <c r="D85" s="3"/>
      <c r="E85" s="129"/>
      <c r="K85" s="1"/>
      <c r="L85" s="1"/>
      <c r="M85" s="1"/>
      <c r="N85" s="1"/>
      <c r="O85" s="1"/>
    </row>
    <row r="86" customFormat="false" ht="14.25" hidden="false" customHeight="true" outlineLevel="0" collapsed="false">
      <c r="B86" s="621" t="s">
        <v>243</v>
      </c>
      <c r="C86" s="130" t="str">
        <f aca="false">IF(ROUND((C60-C84)/2,1)=0,"Balansas",C60-C84)</f>
        <v>Balansas</v>
      </c>
      <c r="D86" s="3"/>
      <c r="E86" s="131" t="str">
        <f aca="false">IF(ROUND((E60-E84)/2,1)=0,"Balansas",E60-E84)</f>
        <v>Balansas</v>
      </c>
    </row>
    <row r="87" customFormat="false" ht="5.25" hidden="false" customHeight="true" outlineLevel="0" collapsed="false">
      <c r="B87" s="60"/>
      <c r="C87" s="3"/>
      <c r="D87" s="3"/>
      <c r="E87" s="102"/>
    </row>
    <row r="88" customFormat="false" ht="14.25" hidden="false" customHeight="false" outlineLevel="0" collapsed="false">
      <c r="B88" s="60"/>
      <c r="C88" s="3"/>
      <c r="D88" s="3"/>
      <c r="E88" s="102"/>
    </row>
    <row r="89" customFormat="false" ht="12.75" hidden="false" customHeight="true" outlineLevel="0" collapsed="false">
      <c r="B89" s="622"/>
      <c r="C89" s="3"/>
      <c r="D89" s="3"/>
      <c r="E89" s="102"/>
    </row>
    <row r="90" customFormat="false" ht="26.25" hidden="false" customHeight="true" outlineLevel="0" collapsed="false">
      <c r="B90" s="623"/>
      <c r="C90" s="624" t="s">
        <v>587</v>
      </c>
      <c r="D90" s="624"/>
      <c r="E90" s="624"/>
    </row>
    <row r="91" customFormat="false" ht="27" hidden="false" customHeight="true" outlineLevel="0" collapsed="false">
      <c r="B91" s="625" t="s">
        <v>251</v>
      </c>
      <c r="C91" s="65" t="str">
        <f aca="false">C27</f>
        <v>Praėjęs ataskaitinis laikotarpis 2023 m.</v>
      </c>
      <c r="D91" s="65"/>
      <c r="E91" s="67" t="str">
        <f aca="false">E27</f>
        <v>Ataskaitinis laikotarpis 2024 m.</v>
      </c>
    </row>
    <row r="92" s="226" customFormat="true" ht="19.4" hidden="false" customHeight="false" outlineLevel="0" collapsed="false">
      <c r="B92" s="135" t="s">
        <v>253</v>
      </c>
      <c r="C92" s="94"/>
      <c r="D92" s="3"/>
      <c r="E92" s="95"/>
      <c r="K92" s="1"/>
      <c r="L92" s="1"/>
      <c r="M92" s="1"/>
      <c r="N92" s="1"/>
      <c r="O92" s="1"/>
    </row>
    <row r="93" s="226" customFormat="true" ht="14.25" hidden="false" customHeight="false" outlineLevel="0" collapsed="false">
      <c r="B93" s="626"/>
      <c r="C93" s="627"/>
      <c r="D93" s="261"/>
      <c r="E93" s="628"/>
      <c r="K93" s="1"/>
      <c r="L93" s="1"/>
      <c r="M93" s="1"/>
      <c r="N93" s="1"/>
      <c r="O93" s="1"/>
    </row>
    <row r="94" s="226" customFormat="true" ht="14.25" hidden="false" customHeight="false" outlineLevel="0" collapsed="false">
      <c r="B94" s="629" t="s">
        <v>257</v>
      </c>
      <c r="C94" s="94"/>
      <c r="D94" s="3"/>
      <c r="E94" s="107"/>
      <c r="K94" s="1"/>
      <c r="L94" s="1"/>
      <c r="M94" s="1"/>
      <c r="N94" s="1"/>
      <c r="O94" s="1"/>
    </row>
    <row r="95" s="226" customFormat="true" ht="14.25" hidden="false" customHeight="true" outlineLevel="0" collapsed="false">
      <c r="B95" s="60"/>
      <c r="C95" s="119"/>
      <c r="D95" s="261"/>
      <c r="E95" s="111"/>
      <c r="K95" s="1"/>
      <c r="L95" s="1"/>
      <c r="M95" s="1"/>
      <c r="N95" s="1"/>
      <c r="O95" s="1"/>
    </row>
    <row r="96" s="226" customFormat="true" ht="14.25" hidden="false" customHeight="false" outlineLevel="0" collapsed="false">
      <c r="B96" s="630" t="s">
        <v>591</v>
      </c>
      <c r="C96" s="94"/>
      <c r="D96" s="3"/>
      <c r="E96" s="107"/>
      <c r="K96" s="1"/>
      <c r="L96" s="1"/>
      <c r="M96" s="1"/>
      <c r="N96" s="1"/>
      <c r="O96" s="1"/>
    </row>
    <row r="97" s="226" customFormat="true" ht="14.25" hidden="false" customHeight="true" outlineLevel="0" collapsed="false">
      <c r="B97" s="60"/>
      <c r="C97" s="119"/>
      <c r="D97" s="261"/>
      <c r="E97" s="111"/>
      <c r="K97" s="1"/>
      <c r="L97" s="1"/>
      <c r="M97" s="1"/>
      <c r="N97" s="1"/>
      <c r="O97" s="1"/>
    </row>
    <row r="98" s="226" customFormat="true" ht="14.25" hidden="false" customHeight="false" outlineLevel="0" collapsed="false">
      <c r="B98" s="140" t="s">
        <v>592</v>
      </c>
      <c r="C98" s="94"/>
      <c r="D98" s="3"/>
      <c r="E98" s="107"/>
      <c r="K98" s="1"/>
      <c r="L98" s="1"/>
      <c r="M98" s="1"/>
      <c r="N98" s="1"/>
      <c r="O98" s="1"/>
    </row>
    <row r="99" customFormat="false" ht="16.5" hidden="false" customHeight="true" outlineLevel="0" collapsed="false">
      <c r="B99" s="60"/>
      <c r="C99" s="261"/>
      <c r="D99" s="261"/>
      <c r="E99" s="631"/>
    </row>
    <row r="100" s="226" customFormat="true" ht="25.5" hidden="false" customHeight="true" outlineLevel="0" collapsed="false">
      <c r="B100" s="64" t="s">
        <v>264</v>
      </c>
      <c r="C100" s="66" t="str">
        <f aca="false">C27</f>
        <v>Praėjęs ataskaitinis laikotarpis 2023 m.</v>
      </c>
      <c r="D100" s="66"/>
      <c r="E100" s="632" t="str">
        <f aca="false">E27</f>
        <v>Ataskaitinis laikotarpis 2024 m.</v>
      </c>
      <c r="K100" s="1"/>
      <c r="L100" s="1"/>
      <c r="M100" s="1"/>
      <c r="N100" s="1"/>
      <c r="O100" s="1"/>
    </row>
    <row r="101" s="226" customFormat="true" ht="12.75" hidden="false" customHeight="true" outlineLevel="0" collapsed="false">
      <c r="B101" s="144" t="s">
        <v>266</v>
      </c>
      <c r="C101" s="145"/>
      <c r="D101" s="146"/>
      <c r="E101" s="633"/>
      <c r="K101" s="1"/>
      <c r="L101" s="1"/>
      <c r="M101" s="1"/>
      <c r="N101" s="1"/>
      <c r="O101" s="1"/>
    </row>
    <row r="102" s="226" customFormat="true" ht="23.25" hidden="false" customHeight="true" outlineLevel="0" collapsed="false">
      <c r="B102" s="148" t="s">
        <v>268</v>
      </c>
      <c r="C102" s="149"/>
      <c r="D102" s="78"/>
      <c r="E102" s="107"/>
      <c r="K102" s="1"/>
      <c r="L102" s="1"/>
      <c r="M102" s="1"/>
      <c r="N102" s="1"/>
      <c r="O102" s="1"/>
    </row>
    <row r="103" customFormat="false" ht="24.75" hidden="false" customHeight="true" outlineLevel="0" collapsed="false">
      <c r="B103" s="144" t="s">
        <v>449</v>
      </c>
      <c r="C103" s="149"/>
      <c r="D103" s="3"/>
      <c r="E103" s="95"/>
    </row>
    <row r="104" customFormat="false" ht="19.4" hidden="false" customHeight="false" outlineLevel="0" collapsed="false">
      <c r="B104" s="634" t="s">
        <v>450</v>
      </c>
      <c r="C104" s="189"/>
      <c r="D104" s="635"/>
      <c r="E104" s="636"/>
    </row>
    <row r="105" customFormat="false" ht="13.5" hidden="false" customHeight="true" outlineLevel="0" collapsed="false">
      <c r="B105" s="637"/>
      <c r="C105" s="3"/>
      <c r="D105" s="261"/>
      <c r="E105" s="102"/>
    </row>
    <row r="106" customFormat="false" ht="30.75" hidden="false" customHeight="true" outlineLevel="0" collapsed="false">
      <c r="B106" s="638"/>
      <c r="C106" s="56" t="s">
        <v>587</v>
      </c>
      <c r="D106" s="56"/>
      <c r="E106" s="56"/>
    </row>
    <row r="107" customFormat="false" ht="14.25" hidden="false" customHeight="true" outlineLevel="0" collapsed="false">
      <c r="B107" s="64" t="s">
        <v>275</v>
      </c>
      <c r="C107" s="66"/>
      <c r="D107" s="66"/>
      <c r="E107" s="632"/>
    </row>
    <row r="108" customFormat="false" ht="93.75" hidden="false" customHeight="true" outlineLevel="0" collapsed="false">
      <c r="B108" s="155" t="s">
        <v>277</v>
      </c>
      <c r="C108" s="639"/>
      <c r="D108" s="639"/>
      <c r="E108" s="639"/>
    </row>
    <row r="109" customFormat="false" ht="12.75" hidden="true" customHeight="true" outlineLevel="0" collapsed="false">
      <c r="B109" s="160"/>
      <c r="C109" s="3"/>
      <c r="D109" s="3"/>
      <c r="E109" s="102"/>
    </row>
    <row r="110" customFormat="false" ht="15.75" hidden="false" customHeight="true" outlineLevel="0" collapsed="false">
      <c r="B110" s="640"/>
      <c r="C110" s="270"/>
      <c r="D110" s="270"/>
      <c r="E110" s="641"/>
    </row>
    <row r="111" customFormat="false" ht="14.25" hidden="false" customHeight="true" outlineLevel="0" collapsed="false">
      <c r="B111" s="60"/>
      <c r="C111" s="3"/>
      <c r="D111" s="3"/>
      <c r="E111" s="102"/>
    </row>
    <row r="112" customFormat="false" ht="12" hidden="false" customHeight="false" outlineLevel="0" collapsed="false">
      <c r="B112" s="161" t="s">
        <v>283</v>
      </c>
      <c r="C112" s="162"/>
      <c r="D112" s="162"/>
      <c r="E112" s="642"/>
    </row>
    <row r="113" customFormat="false" ht="19.4" hidden="false" customHeight="false" outlineLevel="0" collapsed="false">
      <c r="B113" s="60" t="s">
        <v>285</v>
      </c>
      <c r="C113" s="643"/>
      <c r="D113" s="643"/>
      <c r="E113" s="643"/>
    </row>
    <row r="114" customFormat="false" ht="12" hidden="false" customHeight="false" outlineLevel="0" collapsed="false">
      <c r="B114" s="60" t="s">
        <v>287</v>
      </c>
      <c r="C114" s="644"/>
      <c r="D114" s="644"/>
      <c r="E114" s="644"/>
    </row>
    <row r="115" customFormat="false" ht="19.4" hidden="false" customHeight="false" outlineLevel="0" collapsed="false">
      <c r="B115" s="166" t="s">
        <v>291</v>
      </c>
      <c r="C115" s="645"/>
      <c r="D115" s="645"/>
      <c r="E115" s="645"/>
    </row>
    <row r="116" customFormat="false" ht="12" hidden="false" customHeight="false" outlineLevel="0" collapsed="false">
      <c r="B116" s="168" t="s">
        <v>293</v>
      </c>
      <c r="C116" s="646"/>
      <c r="D116" s="646"/>
      <c r="E116" s="646"/>
    </row>
    <row r="117" customFormat="false" ht="12" hidden="false" customHeight="false" outlineLevel="0" collapsed="false">
      <c r="B117" s="170"/>
      <c r="C117" s="171"/>
      <c r="D117" s="171"/>
      <c r="E117" s="172"/>
    </row>
    <row r="120" customFormat="false" ht="14.25" hidden="false" customHeight="true" outlineLevel="0" collapsed="false"/>
    <row r="122" customFormat="false" ht="15" hidden="false" customHeight="true" outlineLevel="0" collapsed="false"/>
    <row r="125" customFormat="false" ht="12" hidden="false" customHeight="true" outlineLevel="0" collapsed="false"/>
    <row r="126" customFormat="false" ht="86.25" hidden="false" customHeight="true" outlineLevel="0" collapsed="false"/>
    <row r="129" customFormat="false" ht="13.5" hidden="false" customHeight="true" outlineLevel="0" collapsed="false"/>
    <row r="134" customFormat="false" ht="30" hidden="false" customHeight="true" outlineLevel="0" collapsed="false"/>
    <row r="135" customFormat="false" ht="1.5" hidden="false" customHeight="true" outlineLevel="0" collapsed="false"/>
    <row r="136" customFormat="false" ht="8.25" hidden="false" customHeight="true" outlineLevel="0" collapsed="false"/>
  </sheetData>
  <sheetProtection algorithmName="SHA-512" hashValue="F8y4DgMnB8bvHk1xvszhVKCDTwS8eCnRyqIYInKJLzn3Aet5dBgJdTYWVibnIcyH0UbmpTa/otTmfCU7khVgUw==" saltValue="mXut72QjyKbBMuLJFpIs6A==" spinCount="100000" sheet="true" selectLockedCells="true"/>
  <mergeCells count="27">
    <mergeCell ref="D2:E2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7:D17"/>
    <mergeCell ref="C18:D18"/>
    <mergeCell ref="C19:D19"/>
    <mergeCell ref="C20:D20"/>
    <mergeCell ref="C22:E22"/>
    <mergeCell ref="C24:E24"/>
    <mergeCell ref="C25:E25"/>
    <mergeCell ref="C26:E26"/>
    <mergeCell ref="C42:E42"/>
    <mergeCell ref="C90:E90"/>
    <mergeCell ref="C106:E106"/>
    <mergeCell ref="C108:E108"/>
    <mergeCell ref="C113:E113"/>
    <mergeCell ref="C114:E114"/>
    <mergeCell ref="C115:E115"/>
    <mergeCell ref="C116:E116"/>
  </mergeCells>
  <conditionalFormatting sqref="C86 E86">
    <cfRule type="cellIs" priority="2" operator="notEqual" aboveAverage="0" equalAverage="0" bottom="0" percent="0" rank="0" text="" dxfId="54">
      <formula>"Balansas"</formula>
    </cfRule>
  </conditionalFormatting>
  <dataValidations count="19">
    <dataValidation allowBlank="true" errorStyle="stop" operator="between" prompt="Nurodykite identifikacinį numerį (juridinio asmens kodą)" showDropDown="false" showErrorMessage="true" showInputMessage="false" sqref="C8:E9" type="whole">
      <formula1>0</formula1>
      <formula2>9.99999999999999E+018</formula2>
    </dataValidation>
    <dataValidation allowBlank="true" errorStyle="stop" operator="between" prompt="Nurodykite įmonės teisinę formą (AB, UAB, VĮ), pasirinkdami iš sąrašo" showDropDown="false" showErrorMessage="true" showInputMessage="false" sqref="C7:E7" type="none">
      <formula1>0</formula1>
      <formula2>0</formula2>
    </dataValidation>
    <dataValidation allowBlank="true" errorStyle="stop" operator="between" showDropDown="false" showErrorMessage="true" showInputMessage="false" sqref="B25:B26" type="none">
      <formula1>0</formula1>
      <formula2>0</formula2>
    </dataValidation>
    <dataValidation allowBlank="true" errorStyle="stop" operator="between" prompt="Nurodykite pilną įmonės pavadinimą, pvz. Akcinė bendrovė „Pavyzdys“ ar Valstybės įmonė „Pavyzdys“" showDropDown="false" showErrorMessage="true" showInputMessage="false" sqref="C6:E6" type="list">
      <formula1>$K$2:$K$5</formula1>
      <formula2>0</formula2>
    </dataValidation>
    <dataValidation allowBlank="true" errorStyle="stop" operator="between" prompt="Nurodykite įmonės direktoriaus (generalinio direktoriaus) vardą ir pavardę. Pareigų nurodyti nereikia." showDropDown="false" showErrorMessage="true" showInputMessage="true" sqref="C10:E10" type="none">
      <formula1>0</formula1>
      <formula2>0</formula2>
    </dataValidation>
    <dataValidation allowBlank="true" errorStyle="stop" operator="between" prompt="Nurodykite įmonės vyr. finansininko (vyr. buhalterio) vardą ir pavardę. Pareigų nurodyti nereikia." showDropDown="false" showErrorMessage="true" showInputMessage="true" sqref="C11:E11" type="none">
      <formula1>0</formula1>
      <formula2>0</formula2>
    </dataValidation>
    <dataValidation allowBlank="true" errorStyle="stop" operator="between" prompt="Savivaldybei nuosavybės teise priklausančių akcijų valdytoja" showDropDown="false" showErrorMessage="true" showInputMessage="false" sqref="C22:E22" type="none">
      <formula1>0</formula1>
      <formula2>0</formula2>
    </dataValidation>
    <dataValidation allowBlank="true" errorStyle="stop" operator="between" prompt="Data, kai atsakingas asmuo patvirtina duomenų tikrumą.&#10;&#10;Data pateikiama formatu:&#10;2019-12-31" showDropDown="false" showErrorMessage="true" showInputMessage="true" sqref="C113:E113" type="none">
      <formula1>0</formula1>
      <formula2>0</formula2>
    </dataValidation>
    <dataValidation allowBlank="true" errorStyle="stop" operator="between" prompt="Šie duomenys reikalingi tuo atveju, jeigu apibendrintą ataskaitą rengiantys asmenys norėtų pasitikslinti/sužinoti daugiau informacijos apie įmonės veiklos rezultatus." showDropDown="false" showErrorMessage="true" showInputMessage="true" sqref="C115:E115" type="none">
      <formula1>0</formula1>
      <formula2>0</formula2>
    </dataValidation>
    <dataValidation allowBlank="true" errorStyle="stop" operator="between" prompt="Bendras darbuotojų (darbo sutarčių) skaičius; įskaičiuojami visi darbuotojai, įskaitant ir vadovus." showDropDown="false" showErrorMessage="true" showInputMessage="true" sqref="B101:E101" type="none">
      <formula1>0</formula1>
      <formula2>0</formula2>
    </dataValidation>
    <dataValidation allowBlank="true" errorStyle="stop" operator="between" prompt="Nurodomi už ataskaitinio laikotarpio rezultatus paskirti dividendai (pelno įmokos), o ne faktiškai ataskaitiniu laikotarpiu išmokėti dividendai (pelno įmokos) už ankstesnio laikotarpio rezultatus" showDropDown="false" showErrorMessage="true" showInputMessage="true" sqref="B98:E98" type="none">
      <formula1>0</formula1>
      <formula2>0</formula2>
    </dataValidation>
    <dataValidation allowBlank="true" errorStyle="stop" operator="between" prompt="Jei balansas susibalansuoja, matysite žodį „Balansas“; jei nesibalansuoja - matysite disbalanso dydį (skirtumą)." showDropDown="false" showErrorMessage="true" showInputMessage="true" sqref="B86:E86" type="none">
      <formula1>0</formula1>
      <formula2>0</formula2>
    </dataValidation>
    <dataValidation allowBlank="true" errorStyle="stop" operator="between" prompt="Pildoma, jei įmonės balanse šie įsipareigojimai pateikiami atskirai nuo ilgalaikių ir trumpalaikių įsipareigojimų." showDropDown="false" showErrorMessage="true" showInputMessage="true" sqref="B82:E82" type="none">
      <formula1>0</formula1>
      <formula2>0</formula2>
    </dataValidation>
    <dataValidation allowBlank="true" errorStyle="stop" operator="between" prompt="Į šią sumą turi būti įtraukta nuomos įsipareigojimo einamųjų metų dalis." showDropDown="false" showErrorMessage="true" showInputMessage="true" sqref="B76:E76" type="none">
      <formula1>0</formula1>
      <formula2>0</formula2>
    </dataValidation>
    <dataValidation allowBlank="true" errorStyle="stop" operator="between" prompt="Į šią sumą turi būti įtraukti ilgalaikiai nuomos įsipareigojimai" showDropDown="false" showErrorMessage="true" showInputMessage="true" sqref="B74:E74" type="none">
      <formula1>0</formula1>
      <formula2>0</formula2>
    </dataValidation>
    <dataValidation allowBlank="true" errorStyle="stop" operator="between" prompt="Pildoma, jei įmonės balanse šis turtas pateikiamas atskirai nuo ilgalaikio ir trumpalaikio turto." showDropDown="false" showErrorMessage="true" showInputMessage="true" sqref="B58:E58" type="none">
      <formula1>0</formula1>
      <formula2>0</formula2>
    </dataValidation>
    <dataValidation allowBlank="true" errorStyle="stop" operator="between" prompt="Jei įmonės teisinė forma yra AB arba UAB, nurodykite penkis didžiausius bendrovės akcininkus; jei įmonės teisinė forma yra VĮ, šios dalies pildyti nereikia." showDropDown="false" showErrorMessage="true" showInputMessage="true" sqref="B14" type="none">
      <formula1>0</formula1>
      <formula2>0</formula2>
    </dataValidation>
    <dataValidation allowBlank="true" errorStyle="stop" operator="between" prompt="Įrašykite akcininko pavadinimą." showDropDown="false" showErrorMessage="true" showInputMessage="true" sqref="C14:D19" type="none">
      <formula1>0</formula1>
      <formula2>0</formula2>
    </dataValidation>
    <dataValidation allowBlank="true" errorStyle="stop" operator="between" prompt="Nurodykite, kokią išleistų akcijų dalį atitinkamas akcininkas valdė nurodytą dieną (pvz.: jeigu vienas akcininkas valdo 12,34 proc., į laukelį įrašykite „12,34“).&#10;Akcijų dalį nurodykite šimtųjų tikslumu." showDropDown="false" showErrorMessage="true" showInputMessage="true" sqref="E14:E19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9" man="true" max="16383" min="0"/>
  </rowBreaks>
  <colBreaks count="1" manualBreakCount="1">
    <brk id="5" man="true" max="65535" min="0"/>
  </col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LibreOffice/24.2.0.3$Windows_X86_64 LibreOffice_project/da48488a73ddd66ea24cf16bbc4f7b9c08e9bea1</Application>
  <AppVersion>15.0000</AppVersion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2014-03-24T16:58:47Z</dcterms:created>
  <dc:creator>Paulius Šimkūnas</dc:creator>
  <dc:description/>
  <dc:language>lt-LT</dc:language>
  <cp:lastModifiedBy>Asta</cp:lastModifiedBy>
  <cp:lastPrinted>2025-04-02T07:07:29Z</cp:lastPrinted>
  <dcterms:modified xsi:type="dcterms:W3CDTF">2025-04-22T12:08:44Z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MediaServiceImageTags">
    <vt:lpwstr/>
  </property>
  <property fmtid="{D5CDD505-2E9C-101B-9397-08002B2CF9AE}" pid="4" name="WorkbookGuid">
    <vt:lpwstr>c0382e1e-07fd-4cb4-b757-f4bdeee43814</vt:lpwstr>
  </property>
</Properties>
</file>