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5.xml.rels" ContentType="application/vnd.openxmlformats-package.relationships+xml"/>
  <Override PartName="/xl/theme/theme1.xml" ContentType="application/vnd.openxmlformats-officedocument.theme+xml"/>
  <Override PartName="/xl/comments2.xml" ContentType="application/vnd.openxmlformats-officedocument.spreadsheetml.comments+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vmlDrawing1.vml" ContentType="application/vnd.openxmlformats-officedocument.vmlDrawing"/>
  <Override PartName="/xl/drawings/vmlDrawing2.vml" ContentType="application/vnd.openxmlformats-officedocument.vmlDrawing"/>
  <Override PartName="/xl/drawings/_rels/drawing1.xml.rels" ContentType="application/vnd.openxmlformats-package.relationships+xml"/>
  <Override PartName="/xl/comments5.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inansiniai duomenys" sheetId="1" state="visible" r:id="rId3"/>
    <sheet name="Finansiniai duomenys(2015-2016)" sheetId="2" state="hidden" r:id="rId4"/>
    <sheet name="Papildoma informacija" sheetId="3" state="visible" r:id="rId5"/>
    <sheet name="Suteikta parama" sheetId="4" state="visible" r:id="rId6"/>
    <sheet name="Specialieji įpareigojimai" sheetId="5" state="visible" r:id="rId7"/>
    <sheet name="Dukterinės bendrovės" sheetId="6" state="visible" r:id="rId8"/>
    <sheet name="Dukterinės bendrovės 2" sheetId="7" state="visible" r:id="rId9"/>
  </sheets>
  <definedNames>
    <definedName function="false" hidden="false" localSheetId="5" name="_xlnm.Print_Area" vbProcedure="false">'Dukterinės bendrovės'!$B$2:$E$117</definedName>
    <definedName function="false" hidden="false" localSheetId="6" name="_xlnm.Print_Area" vbProcedure="false">'Dukterinės bendrovės 2'!$B$2:$E$117</definedName>
    <definedName function="false" hidden="false" localSheetId="0" name="_xlnm.Print_Area" vbProcedure="false">'Finansiniai duomenys'!$B$2:$E$130</definedName>
    <definedName function="false" hidden="true" localSheetId="0" name="_xlnm._FilterDatabase" vbProcedure="false">'Finansiniai duomenys'!$R$1:$V$1</definedName>
    <definedName function="false" hidden="false" localSheetId="1" name="_xlnm.Print_Area" vbProcedure="false">'Finansiniai duomenys(2015-2016)'!$B$2:$E$149</definedName>
    <definedName function="false" hidden="false" localSheetId="2" name="_xlnm.Print_Area" vbProcedure="false">'Papildoma informacija'!$B$2:$I$119</definedName>
    <definedName function="false" hidden="false" localSheetId="4" name="_xlnm.Print_Area" vbProcedure="false">'Specialieji įpareigojimai'!$B$2:$S$77</definedName>
    <definedName function="false" hidden="false" localSheetId="3" name="_xlnm.Print_Area" vbProcedure="false">'Suteikta parama'!$B$2:$M$93</definedName>
  </definedName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B35" authorId="0">
      <text>
        <r>
          <rPr>
            <sz val="10"/>
            <rFont val="Arial"/>
            <family val="2"/>
          </rPr>
          <t xml:space="preserve">Jei įmonės teisinė forma yra AB arba UAB, nurodykite penkis didžiausius bendrovės akcininkus; jei įmonės teisinė forma yra SĮ, šios dalies pildyti nereikia.</t>
        </r>
      </text>
    </comment>
    <comment ref="B118" authorId="0">
      <text>
        <r>
          <rPr>
            <sz val="10"/>
            <rFont val="Arial"/>
            <family val="2"/>
          </rPr>
          <t xml:space="preserve">Jei balansas susibalansuoja, matysite žodį "Balansas"; jei nesibalansuoja - matysite disbalanso dydį (skirtumą).</t>
        </r>
      </text>
    </comment>
    <comment ref="C35" authorId="0">
      <text>
        <r>
          <rPr>
            <sz val="10"/>
            <rFont val="Arial"/>
            <family val="2"/>
          </rPr>
          <t xml:space="preserve">Įrašykite akcininko pavadinimą.</t>
        </r>
      </text>
    </comment>
    <comment ref="C60" authorId="0">
      <text>
        <r>
          <rPr>
            <sz val="10"/>
            <rFont val="Arial"/>
            <family val="2"/>
          </rPr>
          <t xml:space="preserve">Pildoma, jei įmonės veikla buvo dotuojama ir jei šios dotacijos yra išskiriamos atskira eilute įmonės pelno (nuostolių) ataskaitoje.</t>
        </r>
      </text>
    </comment>
    <comment ref="C86" authorId="0">
      <text>
        <r>
          <rPr>
            <sz val="10"/>
            <rFont val="Arial"/>
            <family val="2"/>
          </rPr>
          <t xml:space="preserve">Pildoma, jei įmonės balanse šis turtas pateikiamas atskirai nuo ilgalaikio ir trumpalaikio turto.</t>
        </r>
      </text>
    </comment>
    <comment ref="C91" authorId="0">
      <text>
        <r>
          <rPr>
            <sz val="10"/>
            <rFont val="Arial"/>
            <family val="2"/>
          </rPr>
          <t xml:space="preserve">Pildoma tik akcinių bendrovių/uždarųjų akcinių bendrovių.</t>
        </r>
      </text>
    </comment>
    <comment ref="C92" authorId="0">
      <text>
        <r>
          <rPr>
            <sz val="10"/>
            <rFont val="Arial"/>
            <family val="2"/>
          </rPr>
          <t xml:space="preserve">Pildoma savivaldybės įmonių, turinčių atitinkamo turto.</t>
        </r>
      </text>
    </comment>
    <comment ref="C106" authorId="0">
      <text>
        <r>
          <rPr>
            <sz val="10"/>
            <rFont val="Arial"/>
            <family val="2"/>
          </rPr>
          <t xml:space="preserve">Ilgalaikiai įsipareigojimai, susiję su palūkanų mokėjimais (pavyzdžiui, ilgalaikės paskolos, išperkamosios nuomos įsipareigojimai)</t>
        </r>
      </text>
    </comment>
    <comment ref="C109" authorId="0">
      <text>
        <r>
          <rPr>
            <sz val="10"/>
            <rFont val="Arial"/>
            <family val="2"/>
          </rPr>
          <t xml:space="preserve">Trumpalaikiai įsipareigojimai, susiję su palūkanų mokėjimais (pavyzdžiui, paskolos, išperkamosios nuomos įsipareigojimai)</t>
        </r>
      </text>
    </comment>
    <comment ref="C114" authorId="0">
      <text>
        <r>
          <rPr>
            <sz val="10"/>
            <rFont val="Arial"/>
            <family val="2"/>
          </rPr>
          <t xml:space="preserve">Pildoma, jei įmonės balanse šie įsipareigojimai pateikiami atskirai nuo ilgalaikių ir trumpalaikių įsipareigojimų.</t>
        </r>
      </text>
    </comment>
    <comment ref="C129" authorId="0">
      <text>
        <r>
          <rPr>
            <sz val="10"/>
            <rFont val="Arial"/>
            <family val="2"/>
          </rPr>
          <t xml:space="preserve">Nurodomi už ataskaitinio laikotarpio rezultatus </t>
        </r>
        <r>
          <rPr>
            <u val="single"/>
            <sz val="9"/>
            <color rgb="FF000000"/>
            <rFont val="Tahoma"/>
            <family val="2"/>
            <charset val="186"/>
          </rPr>
          <t xml:space="preserve">paskirti dividendai (pelno įmokos)</t>
        </r>
        <r>
          <rPr>
            <sz val="9"/>
            <color rgb="FF000000"/>
            <rFont val="Tahoma"/>
            <family val="2"/>
            <charset val="186"/>
          </rPr>
          <t xml:space="preserve">, o ne faktiškai ataskaitiniu laikotarpiu išmokėti dividendai (pelno įmokos) už ankstesnio laikotarpio rezultatus
</t>
        </r>
      </text>
    </comment>
    <comment ref="C132" authorId="0">
      <text>
        <r>
          <rPr>
            <sz val="10"/>
            <rFont val="Arial"/>
            <family val="2"/>
          </rPr>
          <t xml:space="preserve">Bendras darbuotojų (darbo sutarčių) skaičius; įskaičiuojami visi darbuotojai, įskaitant ir vadovus.</t>
        </r>
      </text>
    </comment>
    <comment ref="C144" authorId="0">
      <text>
        <r>
          <rPr>
            <sz val="10"/>
            <rFont val="Arial"/>
            <family val="2"/>
          </rPr>
          <t xml:space="preserve">Data, kai atsakingas asmuo patvirtina duomenų tikrumą.</t>
        </r>
      </text>
    </comment>
    <comment ref="C146" authorId="0">
      <text>
        <r>
          <rPr>
            <sz val="10"/>
            <rFont val="Arial"/>
            <family val="2"/>
          </rPr>
          <t xml:space="preserve">Šie duomenys reikalingi tuo atveju, jeigu apibendrintą ataskaitą rengiantys asmenys norėtų pasitikslinti/sužinoti daugiau informacijos apie įmonės veiklos rezultatus.</t>
        </r>
      </text>
    </comment>
    <comment ref="E35" authorId="0">
      <text>
        <r>
          <rPr>
            <sz val="10"/>
            <rFont val="Arial"/>
            <family val="2"/>
          </rPr>
          <t xml:space="preserve">Nurodykite, kokią išleistų akcijų dalį atitinkamas akcininkas valdė nurodytą dieną (pavyzdžiui, jeigu vienas akcininkas valdo 12,34 proc., į laukelį įrašykite “12,34”).
</t>
        </r>
        <r>
          <rPr>
            <b val="true"/>
            <i val="true"/>
            <sz val="9"/>
            <color rgb="FF000000"/>
            <rFont val="Tahoma"/>
            <family val="2"/>
            <charset val="186"/>
          </rPr>
          <t xml:space="preserve">Akcijų dalį nurodykite šimtųjų tikslumu.</t>
        </r>
      </text>
    </comment>
    <comment ref="E60" authorId="0">
      <text>
        <r>
          <rPr>
            <sz val="10"/>
            <rFont val="Arial"/>
            <family val="2"/>
          </rPr>
          <t xml:space="preserve">Pildoma, jei įmonės veikla buvo dotuojama ir jei šios dotacijos yra išskiriamos atskira eilute įmonės pelno (nuostolių) ataskaitoje.</t>
        </r>
      </text>
    </comment>
    <comment ref="E86" authorId="0">
      <text>
        <r>
          <rPr>
            <sz val="10"/>
            <rFont val="Arial"/>
            <family val="2"/>
          </rPr>
          <t xml:space="preserve">Pildoma, jei įmonės balanse šis turtas pateikiamas atskirai nuo ilgalaikio ir trumpalaikio turto.</t>
        </r>
      </text>
    </comment>
    <comment ref="E91" authorId="0">
      <text>
        <r>
          <rPr>
            <sz val="10"/>
            <rFont val="Arial"/>
            <family val="2"/>
          </rPr>
          <t xml:space="preserve">Pildoma tik akcinių bendrovių/uždarųjų akcinių bendrovių.</t>
        </r>
      </text>
    </comment>
    <comment ref="E92" authorId="0">
      <text>
        <r>
          <rPr>
            <sz val="10"/>
            <rFont val="Arial"/>
            <family val="2"/>
          </rPr>
          <t xml:space="preserve">Pildoma savivaldybės įmonių, turinčių atitinkamo turto.</t>
        </r>
      </text>
    </comment>
    <comment ref="E106" authorId="0">
      <text>
        <r>
          <rPr>
            <sz val="10"/>
            <rFont val="Arial"/>
            <family val="2"/>
          </rPr>
          <t xml:space="preserve">Ilgalaikiai įsipareigojimai, susiję su palūkanų mokėjimais (pavyzdžiui, ilgalaikės paskolos, išperkamosios nuomos įsipareigojimai)</t>
        </r>
      </text>
    </comment>
    <comment ref="E109" authorId="0">
      <text>
        <r>
          <rPr>
            <sz val="10"/>
            <rFont val="Arial"/>
            <family val="2"/>
          </rPr>
          <t xml:space="preserve">Trumpalaikiai įsipareigojimai, susiję su palūkanų mokėjimais (pavyzdžiui, paskolos, išperkamosios nuomos įsipareigojimai)</t>
        </r>
      </text>
    </comment>
    <comment ref="E114" authorId="0">
      <text>
        <r>
          <rPr>
            <sz val="10"/>
            <rFont val="Arial"/>
            <family val="2"/>
          </rPr>
          <t xml:space="preserve">Pildoma, jei įmonės balanse šie įsipareigojimai pateikiami atskirai nuo ilgalaikių ir trumpalaikių įsipareigojimų.</t>
        </r>
      </text>
    </comment>
    <comment ref="E129" authorId="0">
      <text>
        <r>
          <rPr>
            <sz val="10"/>
            <rFont val="Arial"/>
            <family val="2"/>
          </rPr>
          <t xml:space="preserve">Nurodomi už ataskaitinio laikotarpio rezultatus </t>
        </r>
        <r>
          <rPr>
            <u val="single"/>
            <sz val="9"/>
            <color rgb="FF000000"/>
            <rFont val="Tahoma"/>
            <family val="2"/>
            <charset val="186"/>
          </rPr>
          <t xml:space="preserve">paskirti dividendai (pelno įmokos)</t>
        </r>
        <r>
          <rPr>
            <sz val="9"/>
            <color rgb="FF000000"/>
            <rFont val="Tahoma"/>
            <family val="2"/>
            <charset val="186"/>
          </rPr>
          <t xml:space="preserve">, o ne faktiškai ataskaitiniu laikotarpiu išmokėti dividendai (pelno įmokos) už ankstesnio laikotarpio rezultatus
</t>
        </r>
      </text>
    </comment>
    <comment ref="E132" authorId="0">
      <text>
        <r>
          <rPr>
            <sz val="10"/>
            <rFont val="Arial"/>
            <family val="2"/>
          </rPr>
          <t xml:space="preserve">Bendras darbuotojų (darbo sutarčių) skaičius; įskaičiuojami visi darbuotojai, įskaitant ir vadovus.</t>
        </r>
      </text>
    </comment>
  </commentList>
</comments>
</file>

<file path=xl/comments5.xml><?xml version="1.0" encoding="utf-8"?>
<comments xmlns="http://schemas.openxmlformats.org/spreadsheetml/2006/main" xmlns:xdr="http://schemas.openxmlformats.org/drawingml/2006/spreadsheetDrawing">
  <authors>
    <author>Unknown Author</author>
  </authors>
  <commentList>
    <comment ref="H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H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H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H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J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J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J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J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L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L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L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L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N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N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N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N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P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P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P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P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R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R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R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R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T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T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T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T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V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V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V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V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X14" authorId="0">
      <text>
        <r>
          <rPr>
            <sz val="10"/>
            <rFont val="Arial"/>
            <family val="2"/>
          </rPr>
          <t xml:space="preserve">Nurodykite sąnaudas arba pajamas, kurios yra dotuojamos ar kitaip kompensuojamos (pvz. skiriant savivaldybės biudžeto asignavimus, kuriais kompensuojamos patirtos sąnaudos)</t>
        </r>
      </text>
    </comment>
    <comment ref="X30" authorId="0">
      <text>
        <r>
          <rPr>
            <sz val="10"/>
            <rFont val="Arial"/>
            <family val="2"/>
          </rPr>
          <t xml:space="preserve">Nurodykite sąnaudas arba pajamas, kurios yra dotuojamos ar kitaip kompensuojamos (pvz. skiriant savivaldybės biudžeto asignavimus, kuriais kompensuojamos patirtos sąnaudos)</t>
        </r>
      </text>
    </comment>
    <comment ref="X46"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 ref="X58" authorId="0">
      <text>
        <r>
          <rPr>
            <sz val="10"/>
            <rFont val="Arial"/>
            <family val="2"/>
          </rPr>
          <t xml:space="preserve">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<sst xmlns="http://schemas.openxmlformats.org/spreadsheetml/2006/main" count="1524" uniqueCount="622">
  <si>
    <t xml:space="preserve">PATVIRTINTA
VšĮ Valdymo koordinavimo centro 
direktoriaus 2026 m. vasario 25 d.
įsakymu Nr. IV-10</t>
  </si>
  <si>
    <t xml:space="preserve">UAB „Akmenės vandenys“</t>
  </si>
  <si>
    <t xml:space="preserve">Akmenės rajono savivaldybė</t>
  </si>
  <si>
    <t xml:space="preserve">Vandentvarka</t>
  </si>
  <si>
    <t xml:space="preserve">UAB „Naujosios Akmenės komunalininkas“</t>
  </si>
  <si>
    <t xml:space="preserve">Miesto priežiūra ir administravimas</t>
  </si>
  <si>
    <t xml:space="preserve">UAB Naujosios Akmenės autobusų parkas</t>
  </si>
  <si>
    <t xml:space="preserve">Viešasis transportas</t>
  </si>
  <si>
    <t xml:space="preserve">UAB „Dzūkijos vandenys“</t>
  </si>
  <si>
    <t xml:space="preserve">Alytaus miesto savivaldybė</t>
  </si>
  <si>
    <t xml:space="preserve">Viešinamos informacijos apie savivaldybių valdomų įmonių ir jų dukterinių bendrovių veiklą ir rezultatus forma</t>
  </si>
  <si>
    <t xml:space="preserve">UAB „Alytaus šilumos tinklai“</t>
  </si>
  <si>
    <t xml:space="preserve">Šilumos tinklai</t>
  </si>
  <si>
    <t xml:space="preserve">UAB „Alytaus butų ūkis“</t>
  </si>
  <si>
    <t xml:space="preserve">Įmonės pavadinimas</t>
  </si>
  <si>
    <t xml:space="preserve">UAB „Prienų vandenys“</t>
  </si>
  <si>
    <t xml:space="preserve">UAB Alytaus regiono atliekų tvarkymo centras</t>
  </si>
  <si>
    <t xml:space="preserve">RATC</t>
  </si>
  <si>
    <t xml:space="preserve">Savivaldybė</t>
  </si>
  <si>
    <t xml:space="preserve">Akcinė bendrovė (AB)</t>
  </si>
  <si>
    <t xml:space="preserve">SĮ „Simno komunalininkas“</t>
  </si>
  <si>
    <t xml:space="preserve">Alytaus rajono savivaldybė </t>
  </si>
  <si>
    <t xml:space="preserve">-</t>
  </si>
  <si>
    <t xml:space="preserve">Daugiafunkcinių paslaugų teikimo sektorius </t>
  </si>
  <si>
    <t xml:space="preserve">Įmonės kodas</t>
  </si>
  <si>
    <t xml:space="preserve">Uždaroji akcinė bendrovė (UAB)</t>
  </si>
  <si>
    <t xml:space="preserve">UAB „Anykščių vandenys“</t>
  </si>
  <si>
    <t xml:space="preserve">Anykščių rajono savivaldybė </t>
  </si>
  <si>
    <t xml:space="preserve">Sektorius</t>
  </si>
  <si>
    <t xml:space="preserve">Savivaldybės įmonė (SĮ</t>
  </si>
  <si>
    <t xml:space="preserve">UAB Anykščių komunalinis ūkis</t>
  </si>
  <si>
    <t xml:space="preserve">Miesto priežiūros ir administravimo sektorius</t>
  </si>
  <si>
    <t xml:space="preserve">Įmonės direktorius</t>
  </si>
  <si>
    <t xml:space="preserve">Komunalinės paslaugos: vanduo (nurodyti laukelyje žemiau, ar įmonė tik nuomoja infrastruktūrą, ar pati teikia paslaugas galutiniams vartotojams) </t>
  </si>
  <si>
    <t xml:space="preserve">UAB „Anykščių šiluma“</t>
  </si>
  <si>
    <t xml:space="preserve">Komunalinės paslaugos: šilumos tinklai (nurodyti laukelyje žemiau, ar įmonė tik nuomoja infrastruktūrą, ar pati teikia paslaugas galutiniams vartotojams)</t>
  </si>
  <si>
    <t xml:space="preserve">UAB „Birštono vandentiekis“</t>
  </si>
  <si>
    <t xml:space="preserve">Birštono savivaldybė </t>
  </si>
  <si>
    <t xml:space="preserve">Lentelės užpildymo dieną</t>
  </si>
  <si>
    <t xml:space="preserve">Butų ūkiai</t>
  </si>
  <si>
    <t xml:space="preserve">UAB „Birštono šiluma“</t>
  </si>
  <si>
    <t xml:space="preserve">Akcininkų sąrašas</t>
  </si>
  <si>
    <t xml:space="preserve">5 didžiausi akcininkai</t>
  </si>
  <si>
    <t xml:space="preserve">Valdoma akcijų dalis</t>
  </si>
  <si>
    <t xml:space="preserve">Komunalinės paslaugos: kita (nurodykite laukelyje žemiau)</t>
  </si>
  <si>
    <t xml:space="preserve">AB Birštono sanatorija „Versmė“</t>
  </si>
  <si>
    <t xml:space="preserve">Kita</t>
  </si>
  <si>
    <t xml:space="preserve">Akcininkas Nr.1</t>
  </si>
  <si>
    <t xml:space="preserve">Atliekos ir šalinimo paslaugos</t>
  </si>
  <si>
    <t xml:space="preserve">SĮ Biržų agrolaboratorija</t>
  </si>
  <si>
    <t xml:space="preserve">Biržų rajono savivaldybė </t>
  </si>
  <si>
    <t xml:space="preserve">Akcininkas Nr.2</t>
  </si>
  <si>
    <t xml:space="preserve">UAB Biržų autobusų parkas</t>
  </si>
  <si>
    <t xml:space="preserve">Akcininkas Nr.3</t>
  </si>
  <si>
    <t xml:space="preserve">Kitos transporto paslaugos</t>
  </si>
  <si>
    <t xml:space="preserve">UAB „Biržų šilumos tinklai“</t>
  </si>
  <si>
    <t xml:space="preserve">Akcininkas Nr.4</t>
  </si>
  <si>
    <t xml:space="preserve">Statyba ir architektūra</t>
  </si>
  <si>
    <t xml:space="preserve">UAB „Biržų vandenys“</t>
  </si>
  <si>
    <t xml:space="preserve">Akcininkas Nr.5</t>
  </si>
  <si>
    <t xml:space="preserve">Sveikatos priežiūros paslaugos</t>
  </si>
  <si>
    <t xml:space="preserve">AB „Druskininkų šilumos tinklai“</t>
  </si>
  <si>
    <t xml:space="preserve">Druskininkų savivaldybė </t>
  </si>
  <si>
    <t xml:space="preserve">Kiti akcininkai</t>
  </si>
  <si>
    <t xml:space="preserve">Kitų akcininkų valdoma dalis</t>
  </si>
  <si>
    <t xml:space="preserve">Leidyba</t>
  </si>
  <si>
    <t xml:space="preserve">UAB „Druskininkų vandenys“</t>
  </si>
  <si>
    <t xml:space="preserve">Kita (nurodyti laukelyje žemiau pagrindines veiklos sritis)</t>
  </si>
  <si>
    <t xml:space="preserve">UAB „Druskininkų sveikatinimo ir poilsio centras AQUA“</t>
  </si>
  <si>
    <t xml:space="preserve">Savivaldybei priklausanti dalis (%)</t>
  </si>
  <si>
    <t xml:space="preserve">UAB „Druskininkų butų ūkis“</t>
  </si>
  <si>
    <t xml:space="preserve">Turtines ir neturtines teisės ir pareigas įmonėje / bendrovėje įgyvendinanti institucija (arba didžiausią akcijų dalį valdanti institucija)</t>
  </si>
  <si>
    <t xml:space="preserve">Prienų rajono savivaldybė</t>
  </si>
  <si>
    <t xml:space="preserve">UAB Elektrėnų autobusų parkas</t>
  </si>
  <si>
    <t xml:space="preserve">Elektrėnų savivaldybė </t>
  </si>
  <si>
    <t xml:space="preserve">UAB „Elektrėnų komunalinis ūkis“</t>
  </si>
  <si>
    <t xml:space="preserve">Ar bendrovė turi kontroliuojamų įmonių? (pildo tik akcinės bendrovės ir uždarosios akcinės bendrovės)</t>
  </si>
  <si>
    <t xml:space="preserve">Ne</t>
  </si>
  <si>
    <t xml:space="preserve">UAB „Didžiasalio komunalinės paslaugos“</t>
  </si>
  <si>
    <t xml:space="preserve">Ignalinos rajono savivaldybė</t>
  </si>
  <si>
    <t xml:space="preserve">Nurodykite bendrovės kontroliuojamas įmones (pildoma, jei bendrovė turi kontroliuojamų įmonių)</t>
  </si>
  <si>
    <t xml:space="preserve">UAB Ignalinos butų ūkis</t>
  </si>
  <si>
    <t xml:space="preserve">UAB Ignalinos šilumos tinklai</t>
  </si>
  <si>
    <t xml:space="preserve">LENTELĖSE DUOMENYS PATEIKIAMI TŪKSTANČIAIS EURŲ (JEI NENURODYTA KITAIP), VIENO SKAIČIAUS PO KABLELIO TIKSLUMU</t>
  </si>
  <si>
    <t xml:space="preserve">SĮ „Kompata“ </t>
  </si>
  <si>
    <t xml:space="preserve">Kur įmanoma, duomenys pateikiami augimo (agregavimo) principu</t>
  </si>
  <si>
    <t xml:space="preserve">UAB „Jonavos paslaugos“</t>
  </si>
  <si>
    <t xml:space="preserve">Jonavos rajono savivaldybė</t>
  </si>
  <si>
    <r>
      <rPr>
        <b val="true"/>
        <sz val="9"/>
        <rFont val="Calibri"/>
        <family val="2"/>
        <charset val="1"/>
      </rPr>
      <t xml:space="preserve">Jei įmonė turi kontroliuojamų įmonių, pateikiami </t>
    </r>
    <r>
      <rPr>
        <b val="true"/>
        <u val="single"/>
        <sz val="9"/>
        <rFont val="Calibri"/>
        <family val="2"/>
        <charset val="186"/>
      </rPr>
      <t xml:space="preserve">konsoliduoti įmonių grupės </t>
    </r>
    <r>
      <rPr>
        <b val="true"/>
        <sz val="9"/>
        <rFont val="Calibri"/>
        <family val="2"/>
        <charset val="1"/>
      </rPr>
      <t xml:space="preserve">duomenys</t>
    </r>
  </si>
  <si>
    <t xml:space="preserve">UAB „Jonavos vandenys“</t>
  </si>
  <si>
    <t xml:space="preserve">Lentelėse turi būti pateikiami audituoti metiniai duomenys</t>
  </si>
  <si>
    <t xml:space="preserve">UAB „Jonavos autobusai“</t>
  </si>
  <si>
    <t xml:space="preserve">Pelno (nuostolių) ataskaita</t>
  </si>
  <si>
    <t xml:space="preserve">Praėjęs ataskaitinis laikotarpis 2024 m.</t>
  </si>
  <si>
    <t xml:space="preserve">Ataskaitinis laikotarpis 2025 m.</t>
  </si>
  <si>
    <t xml:space="preserve">UAB „Jonavos šilumos tinklai“</t>
  </si>
  <si>
    <t xml:space="preserve">Pardavimo pajamos</t>
  </si>
  <si>
    <t xml:space="preserve">UAB „Joniškio vandenys“</t>
  </si>
  <si>
    <t xml:space="preserve">Joniškio rajono savivaldybė</t>
  </si>
  <si>
    <t xml:space="preserve">Pardavimo savikaina</t>
  </si>
  <si>
    <t xml:space="preserve">UAB „Joniškio butų ūkis“</t>
  </si>
  <si>
    <t xml:space="preserve">Bendrasis pelnas (nuostoliai)</t>
  </si>
  <si>
    <t xml:space="preserve">UAB „Joniškio autobusų parkas“</t>
  </si>
  <si>
    <t xml:space="preserve">Pardavimo sąnaudos</t>
  </si>
  <si>
    <t xml:space="preserve">UAB „Jurbarko komunalininkas“</t>
  </si>
  <si>
    <t xml:space="preserve">Jurbarko rajono savivaldybė </t>
  </si>
  <si>
    <t xml:space="preserve">Bendrosios ir administracinės sąnaudos</t>
  </si>
  <si>
    <t xml:space="preserve">UAB „Jurbarko autobusų parkas“</t>
  </si>
  <si>
    <t xml:space="preserve">Veiklos pelnas (nuostoliai)</t>
  </si>
  <si>
    <t xml:space="preserve">UAB „Jurbarko vandenys“</t>
  </si>
  <si>
    <t xml:space="preserve">Dotacijos, susijusios su pajamomis</t>
  </si>
  <si>
    <t xml:space="preserve">SĮ „Jurbarko planas“</t>
  </si>
  <si>
    <t xml:space="preserve">Kitos veiklos rezultatai</t>
  </si>
  <si>
    <t xml:space="preserve">UAB „Kaišiadorių vandenys“</t>
  </si>
  <si>
    <t xml:space="preserve">Kaišiadorių rajono savivaldybė</t>
  </si>
  <si>
    <t xml:space="preserve">Finansinė ir investicinė veikla</t>
  </si>
  <si>
    <t xml:space="preserve">UAB „Kaišiadorių šiluma“</t>
  </si>
  <si>
    <t xml:space="preserve">Pajamos</t>
  </si>
  <si>
    <t xml:space="preserve">SĮ „Kaišiadorių paslaugos“</t>
  </si>
  <si>
    <t xml:space="preserve">Sąnaudos</t>
  </si>
  <si>
    <t xml:space="preserve">UAB „Kalvarijos komunalininkas“</t>
  </si>
  <si>
    <t xml:space="preserve">Kalvarijos savivaldybė </t>
  </si>
  <si>
    <t xml:space="preserve">-Iš jų: Palūkanų sąnaudos</t>
  </si>
  <si>
    <t xml:space="preserve">AB „Kauno energija“</t>
  </si>
  <si>
    <t xml:space="preserve">Kauno miesto savivaldybė</t>
  </si>
  <si>
    <t xml:space="preserve">Pelnas (nuostoliai) prieš apmokestinimą</t>
  </si>
  <si>
    <t xml:space="preserve">UAB „Kauno autobusai“</t>
  </si>
  <si>
    <t xml:space="preserve">Pelno mokestis</t>
  </si>
  <si>
    <t xml:space="preserve">UAB „Kauno vandenys“</t>
  </si>
  <si>
    <t xml:space="preserve">Grynasis pelnas (nuostoliai)</t>
  </si>
  <si>
    <t xml:space="preserve">UAB „Švara ID“</t>
  </si>
  <si>
    <t xml:space="preserve">UAB „Kauno švara“</t>
  </si>
  <si>
    <t xml:space="preserve">UAB „Kauno gatvių apšvietimas“</t>
  </si>
  <si>
    <t xml:space="preserve">Balansas</t>
  </si>
  <si>
    <t xml:space="preserve">UAB „Stoties turgus“</t>
  </si>
  <si>
    <t xml:space="preserve">Nematerialusis turtas</t>
  </si>
  <si>
    <t xml:space="preserve">UAB „Centrinis knygynas“</t>
  </si>
  <si>
    <t xml:space="preserve">Materialusis turtas</t>
  </si>
  <si>
    <t xml:space="preserve">UAB „Laboratorinių bandymų centras“</t>
  </si>
  <si>
    <t xml:space="preserve">Finansinis turtas</t>
  </si>
  <si>
    <t xml:space="preserve">UAB Kauno butų ūkis</t>
  </si>
  <si>
    <t xml:space="preserve">Kitas ilgalaikis turtas</t>
  </si>
  <si>
    <t xml:space="preserve">Kauno SĮ „Kapinių priežiūra“</t>
  </si>
  <si>
    <t xml:space="preserve">Ilgalaikis turtas</t>
  </si>
  <si>
    <t xml:space="preserve">UAB „Kauno planas“</t>
  </si>
  <si>
    <t xml:space="preserve">UAB „Giraitės vandenys“</t>
  </si>
  <si>
    <t xml:space="preserve">Kauno rajono savivaldybė</t>
  </si>
  <si>
    <t xml:space="preserve">Atsargos</t>
  </si>
  <si>
    <t xml:space="preserve">UAB Komunalinių paslaugų centras</t>
  </si>
  <si>
    <t xml:space="preserve">Per vienerius metus gautinos sumos</t>
  </si>
  <si>
    <t xml:space="preserve">UAB „Kazlų Rūdos energija“</t>
  </si>
  <si>
    <t xml:space="preserve">Kazlų Rūdos savivaldybė</t>
  </si>
  <si>
    <t xml:space="preserve">-Iš jų: Pirkėjų skolos</t>
  </si>
  <si>
    <t xml:space="preserve">UAB „Kėdbusas“</t>
  </si>
  <si>
    <t xml:space="preserve">Kėdainių rajono savivaldybė</t>
  </si>
  <si>
    <t xml:space="preserve">Trumpalaikės investicijos, iš jų:</t>
  </si>
  <si>
    <t xml:space="preserve">UAB „Kėdainių butai“</t>
  </si>
  <si>
    <t xml:space="preserve">               - Terminuotieji indėliai</t>
  </si>
  <si>
    <t xml:space="preserve">UAB „Kėdainių vandenys“</t>
  </si>
  <si>
    <t xml:space="preserve">               - Vyriausybės vertybiniai popieriai</t>
  </si>
  <si>
    <t xml:space="preserve">UAB „Kelmės vanduo“</t>
  </si>
  <si>
    <t xml:space="preserve">Kelmės rajono savivaldybė </t>
  </si>
  <si>
    <t xml:space="preserve">               - Kitos trumpalaikės investicijos</t>
  </si>
  <si>
    <t xml:space="preserve">UAB „Kelmės autobusų parkas“</t>
  </si>
  <si>
    <t xml:space="preserve">Pinigai ir pinigų ekvivalentai</t>
  </si>
  <si>
    <t xml:space="preserve">UAB Kelmės vietinis ūkis</t>
  </si>
  <si>
    <t xml:space="preserve">Trumpalaikis turtas</t>
  </si>
  <si>
    <t xml:space="preserve">AB „Klaipėdos vanduo“</t>
  </si>
  <si>
    <t xml:space="preserve">Klaipėdos miesto savivaldybė </t>
  </si>
  <si>
    <t xml:space="preserve">AB „Klaipėdos energija“</t>
  </si>
  <si>
    <t xml:space="preserve">Ateinančių laikotarpių sąnaudos ir sukauptos pajamos</t>
  </si>
  <si>
    <t xml:space="preserve">UAB Klaipėdos regiono atliekų tvarkymo centras</t>
  </si>
  <si>
    <t xml:space="preserve">UAB „Klaipėdos paslaugos“</t>
  </si>
  <si>
    <t xml:space="preserve">Ilgalaikis turtas, laikomas pardavimui</t>
  </si>
  <si>
    <t xml:space="preserve">UAB „Naujasis turgus“</t>
  </si>
  <si>
    <t xml:space="preserve">UAB „Debreceno vaistinė“</t>
  </si>
  <si>
    <t xml:space="preserve">Turto iš viso</t>
  </si>
  <si>
    <t xml:space="preserve">UAB „Klaipėdos rajono energija“ </t>
  </si>
  <si>
    <t xml:space="preserve">Klaipėdos rajono savivaldybė </t>
  </si>
  <si>
    <t xml:space="preserve">UAB „Gargždų turgus“ </t>
  </si>
  <si>
    <t xml:space="preserve">Kapitalas (jeigu įmonės teisinė forma yra AB ar UAB) / Įmonės savininko kapitalas (jeigu įmonės teisinė forma yra SĮ)</t>
  </si>
  <si>
    <t xml:space="preserve">SĮ „Kretingos komunalininkas“</t>
  </si>
  <si>
    <t xml:space="preserve">Kretingos rajono savivaldybė </t>
  </si>
  <si>
    <t xml:space="preserve">-Iš jo: Įstatinio (pasirašytojo) kapitalo dalis</t>
  </si>
  <si>
    <t xml:space="preserve">UAB „Kretingos vandenys“</t>
  </si>
  <si>
    <t xml:space="preserve">Turtą, kuris pagal įstatymus gali būti tik valstybės nuosavybė, atitinkantis kapitalas</t>
  </si>
  <si>
    <t xml:space="preserve">UAB Kretingos autobusų parkas</t>
  </si>
  <si>
    <t xml:space="preserve">Centralizuotai valdomą valstybės turtą atitinkantis kapitalas</t>
  </si>
  <si>
    <t xml:space="preserve">UAB Kretingos šilumos tinklai</t>
  </si>
  <si>
    <t xml:space="preserve">Akcijų priedai</t>
  </si>
  <si>
    <t xml:space="preserve">UAB „Kupiškio autobusų parkas“</t>
  </si>
  <si>
    <t xml:space="preserve">Kupiškio rajono savivaldybė </t>
  </si>
  <si>
    <t xml:space="preserve">Perkainojimo rezervas (rezultatai)</t>
  </si>
  <si>
    <t xml:space="preserve">UAB „Kupiškio komunalininkas“</t>
  </si>
  <si>
    <t xml:space="preserve">Rezervai</t>
  </si>
  <si>
    <t xml:space="preserve">UAB „Kupiškio vandenys“</t>
  </si>
  <si>
    <t xml:space="preserve">-Iš jų: Privalomasis rezervas</t>
  </si>
  <si>
    <t xml:space="preserve">UAB „Lazdijų šiluma“</t>
  </si>
  <si>
    <t xml:space="preserve">Lazdijų rajono savivaldybė </t>
  </si>
  <si>
    <t xml:space="preserve">Nepaskirstytasis pelnas (nuostoliai)</t>
  </si>
  <si>
    <t xml:space="preserve">UAB „Lazdijų vanduo“</t>
  </si>
  <si>
    <t xml:space="preserve">Nuosavas kapitalas</t>
  </si>
  <si>
    <t xml:space="preserve">UAB „Marijampolės autobusų parkas“</t>
  </si>
  <si>
    <t xml:space="preserve">Marijampolės savivaldybė </t>
  </si>
  <si>
    <t xml:space="preserve">UAB „Marijampolės šilumos tinklai“</t>
  </si>
  <si>
    <t xml:space="preserve">Dotacijos, subsidijos</t>
  </si>
  <si>
    <t xml:space="preserve">UAB „Sūduvos vandenys“</t>
  </si>
  <si>
    <t xml:space="preserve">UAB Marijampolės apskrities atliekų tvarkymo centras</t>
  </si>
  <si>
    <t xml:space="preserve">Atidėjiniai</t>
  </si>
  <si>
    <t xml:space="preserve">UAB „Mažeikių šilumos tinklai“</t>
  </si>
  <si>
    <t xml:space="preserve">Mažeikių rajono savivaldybė</t>
  </si>
  <si>
    <t xml:space="preserve">UAB „Mažeikių vandenys“</t>
  </si>
  <si>
    <t xml:space="preserve">Po vienų metų mokėtinos sumos ir kiti ilgalaikiai įsipareigojimai</t>
  </si>
  <si>
    <t xml:space="preserve">UAB „Telšių regiono atliekų tvarkymo centras“</t>
  </si>
  <si>
    <t xml:space="preserve">-Iš jų: Skolos tiekėjams</t>
  </si>
  <si>
    <t xml:space="preserve">UAB „Tavo pastogė“</t>
  </si>
  <si>
    <t xml:space="preserve">-Iš jų: Ilgalaikės finansinės skolos</t>
  </si>
  <si>
    <t xml:space="preserve">UAB „Mažeikių autobusų parkas“</t>
  </si>
  <si>
    <t xml:space="preserve">Per vienus metus mokėtinos sumos ir kiti trumpalaikiai įsipareigojimai</t>
  </si>
  <si>
    <t xml:space="preserve">UAB „Mažeikių komunalinis ūkis“</t>
  </si>
  <si>
    <t xml:space="preserve">UAB Molėtų autobusų parkas</t>
  </si>
  <si>
    <t xml:space="preserve">Molėtų rajono savivaldybė</t>
  </si>
  <si>
    <t xml:space="preserve">-Iš jų: Ilgalaikių finansinių skolų einamųjų metų dalis</t>
  </si>
  <si>
    <t xml:space="preserve">UAB „Molėtų šiluma“</t>
  </si>
  <si>
    <t xml:space="preserve"> Trumpalaikės finansinės skolos</t>
  </si>
  <si>
    <t xml:space="preserve">UAB Molėtų švara</t>
  </si>
  <si>
    <t xml:space="preserve">Mokėtinos sumos ir kiti įsipareigojimai</t>
  </si>
  <si>
    <t xml:space="preserve">UAB Molėtų vanduo</t>
  </si>
  <si>
    <t xml:space="preserve">UAB „Neringos komunalininkas“</t>
  </si>
  <si>
    <t xml:space="preserve">Neringos savivaldybė</t>
  </si>
  <si>
    <t xml:space="preserve">Veikla sustabdyta</t>
  </si>
  <si>
    <t xml:space="preserve">Sukauptos sąnaudos ir ateinančių laikotarpių pajamos</t>
  </si>
  <si>
    <t xml:space="preserve">UAB „Neringos energija“</t>
  </si>
  <si>
    <t xml:space="preserve">UAB „Neringos vanduo“</t>
  </si>
  <si>
    <t xml:space="preserve">Įsipareigojimai, susiję su ilgalaikiu turtu, laikomu pardavimui</t>
  </si>
  <si>
    <t xml:space="preserve">UAB „Pagėgių komunalinis ūkis“</t>
  </si>
  <si>
    <t xml:space="preserve">Pagėgių savivaldybė</t>
  </si>
  <si>
    <t xml:space="preserve">UAB „Pakruojo komunalininkas“</t>
  </si>
  <si>
    <t xml:space="preserve">Pakruojo rajono savivaldybė </t>
  </si>
  <si>
    <t xml:space="preserve">Nuosavo kapitalo ir įsipareigojimų iš viso</t>
  </si>
  <si>
    <t xml:space="preserve">UAB „Pakruojo šiluma“</t>
  </si>
  <si>
    <t xml:space="preserve">UAB „Pakruojo vandentiekis“</t>
  </si>
  <si>
    <t xml:space="preserve">Ar balansas susibalansuoja?</t>
  </si>
  <si>
    <t xml:space="preserve">UAB „Pakruojo autotransportas“</t>
  </si>
  <si>
    <t xml:space="preserve">UAB „Palangos vandenys“</t>
  </si>
  <si>
    <t xml:space="preserve">Palangos miesto savivaldybė</t>
  </si>
  <si>
    <t xml:space="preserve">Įmonės teisės ir įsipareigojimai, nenurodyti balanse</t>
  </si>
  <si>
    <t xml:space="preserve">UAB „Palangos komunalinis ūkis“</t>
  </si>
  <si>
    <t xml:space="preserve">UAB „Palangos šilumos tinklai“</t>
  </si>
  <si>
    <t xml:space="preserve">UAB „Palangos Klevas“</t>
  </si>
  <si>
    <t xml:space="preserve">Kita informacija</t>
  </si>
  <si>
    <t xml:space="preserve">SĮ „Šventosios jūrų uosto direkcija“</t>
  </si>
  <si>
    <t xml:space="preserve">Nusidėvėjimas ir amortizacija, įskaičiuoti į ataskaitinio laikotarpio pelno (nuostolių) ataskaitą</t>
  </si>
  <si>
    <t xml:space="preserve">Taip</t>
  </si>
  <si>
    <t xml:space="preserve">AB „Panevėžio energija“</t>
  </si>
  <si>
    <t xml:space="preserve">Panevėžio miesto savivaldybė</t>
  </si>
  <si>
    <t xml:space="preserve">Investicijos į ilgalaikį turtą</t>
  </si>
  <si>
    <t xml:space="preserve">UAB „Aukštaitijos vandenys“</t>
  </si>
  <si>
    <r>
      <rPr>
        <sz val="9"/>
        <color theme="1"/>
        <rFont val="Calibri"/>
        <family val="2"/>
        <charset val="1"/>
      </rPr>
      <t xml:space="preserve">Paskirstytinasis pelnas (nuostoliai) </t>
    </r>
    <r>
      <rPr>
        <i val="true"/>
        <sz val="9"/>
        <color rgb="FF000000"/>
        <rFont val="Calibri"/>
        <family val="2"/>
        <charset val="186"/>
      </rPr>
      <t xml:space="preserve">(iš kurio paskiriami dividendai ar pelno įmoka)</t>
    </r>
  </si>
  <si>
    <t xml:space="preserve">AB „Panevėžio specialus autotransportas“</t>
  </si>
  <si>
    <t xml:space="preserve">Skirstant ataskaitinio laikotarpio pelną akcininkams paskirti dividendai (arba savininkui paskirta pelno įmoka, jei pildoma SĮ)</t>
  </si>
  <si>
    <t xml:space="preserve">UAB „Panevėžio autobusų parkas“</t>
  </si>
  <si>
    <t xml:space="preserve">AB „Panevėžio butų ūkis“</t>
  </si>
  <si>
    <t xml:space="preserve">Informacija apie darbuotojus</t>
  </si>
  <si>
    <t xml:space="preserve">UAB „Panevėžio gatvės“</t>
  </si>
  <si>
    <t xml:space="preserve">Darbuotojų skaičius laikotarpio pabaigoje</t>
  </si>
  <si>
    <t xml:space="preserve">UAB „Grauduva“</t>
  </si>
  <si>
    <t xml:space="preserve">Iš jų: administracijos darbuotojų skaičius laikotarpio pabaigoje</t>
  </si>
  <si>
    <t xml:space="preserve">UAB „Panevėžio būstas“</t>
  </si>
  <si>
    <t xml:space="preserve">    Vidutinis darbuotojų skaičius</t>
  </si>
  <si>
    <t xml:space="preserve">UAB Panevėžio regiono atliekų tvarkymo centras</t>
  </si>
  <si>
    <t xml:space="preserve">Vidutinis darbuotojų amžius</t>
  </si>
  <si>
    <t xml:space="preserve">UAB „Pasvalio vandenys“</t>
  </si>
  <si>
    <t xml:space="preserve">Pasvalio rajono savivaldybė</t>
  </si>
  <si>
    <t xml:space="preserve">Pastabos</t>
  </si>
  <si>
    <t xml:space="preserve">UAB „Pasvalio autobusų parkas“</t>
  </si>
  <si>
    <t xml:space="preserve">Jei turite pastabų dėl užpildytos informacijos, pateikite jas čia:</t>
  </si>
  <si>
    <t xml:space="preserve">UAB „Pasvalio knygos“</t>
  </si>
  <si>
    <t xml:space="preserve">UAB „Pasvalio butų ūkis“</t>
  </si>
  <si>
    <t xml:space="preserve">SĮ „Plungės būstas“</t>
  </si>
  <si>
    <t xml:space="preserve">Plungės rajono savivaldybė</t>
  </si>
  <si>
    <t xml:space="preserve">UAB „Plungės autobusų parkas“</t>
  </si>
  <si>
    <t xml:space="preserve">Informacija apie lentelės duomenų tikrumą patvirtinantį asmenį</t>
  </si>
  <si>
    <t xml:space="preserve">UAB „Plungės šilumos tinklai“</t>
  </si>
  <si>
    <t xml:space="preserve">Lentelės duomenų patvirtinimo data</t>
  </si>
  <si>
    <t xml:space="preserve">UAB „Plungės vandenys“</t>
  </si>
  <si>
    <t xml:space="preserve">Atsakingas asmuo (vardas, pavardė, pareigos)</t>
  </si>
  <si>
    <t xml:space="preserve">Vyr. buhalterė Asta Balčiukynienė</t>
  </si>
  <si>
    <t xml:space="preserve">UAB „Prienų šilumos tinklai“</t>
  </si>
  <si>
    <t xml:space="preserve">Prienų rajono savivaldybė </t>
  </si>
  <si>
    <t xml:space="preserve">Atsakingo asmens kontaktiniai duomenys (telefono nr. ir elektroninio pašto adresas)</t>
  </si>
  <si>
    <t xml:space="preserve">0-650-10509 buhalterija@prienuvandenys.lt</t>
  </si>
  <si>
    <t xml:space="preserve">Atsakingo asmens parašas (reikalingas tik skenuotoje versijoje) arba elektroninis parašas </t>
  </si>
  <si>
    <t xml:space="preserve">UAB „Prienų butų ūkis“</t>
  </si>
  <si>
    <t xml:space="preserve">UAB „Radviliškio autobusų parkas“</t>
  </si>
  <si>
    <t xml:space="preserve">Radviliškio rajono savivaldybė</t>
  </si>
  <si>
    <t xml:space="preserve">UAB „Radviliškio šiluma“</t>
  </si>
  <si>
    <t xml:space="preserve">UAB „Radviliškio vanduo“</t>
  </si>
  <si>
    <t xml:space="preserve">UAB „Raseinių šilumos tinklai“</t>
  </si>
  <si>
    <t xml:space="preserve">Raseinių rajono savivaldybė</t>
  </si>
  <si>
    <t xml:space="preserve">UAB „Raseinių vandenys“</t>
  </si>
  <si>
    <t xml:space="preserve">UAB „Raseinių autobusų parkas“</t>
  </si>
  <si>
    <t xml:space="preserve">UAB „Raseinių komunalinės paslaugos“</t>
  </si>
  <si>
    <t xml:space="preserve">UAB „Rietavo komunalinis ūkis“</t>
  </si>
  <si>
    <t xml:space="preserve">Rietavo savivaldybė </t>
  </si>
  <si>
    <t xml:space="preserve">UAB „Rokiškio vandenys“</t>
  </si>
  <si>
    <t xml:space="preserve">Rokiškio rajono savivaldybė </t>
  </si>
  <si>
    <t xml:space="preserve">UAB „Rokiškio autobusų parkas“</t>
  </si>
  <si>
    <t xml:space="preserve">AB „Rokiškio komunalininkas“</t>
  </si>
  <si>
    <t xml:space="preserve">UAB „Skuodo šiluma“</t>
  </si>
  <si>
    <t xml:space="preserve">Skuodo rajono savivaldybė </t>
  </si>
  <si>
    <t xml:space="preserve">UAB „Skuodo vandenys“</t>
  </si>
  <si>
    <t xml:space="preserve">UAB „Skuodo autobusai“</t>
  </si>
  <si>
    <t xml:space="preserve">UAB „Šakių šilumos tinklai“</t>
  </si>
  <si>
    <t xml:space="preserve">Šakių rajono savivaldybė </t>
  </si>
  <si>
    <t xml:space="preserve">UAB „Šakių vandenys“</t>
  </si>
  <si>
    <t xml:space="preserve">UAB „Šakių autobusų parkas“</t>
  </si>
  <si>
    <t xml:space="preserve">UAB „Šakių laidotuvių namai“</t>
  </si>
  <si>
    <t xml:space="preserve">UAB „Šalčininkų autobusų parkas“</t>
  </si>
  <si>
    <t xml:space="preserve">Šalčininkų rajono savivaldybė</t>
  </si>
  <si>
    <t xml:space="preserve">UAB „Eišiškių komunalinis ūkis“</t>
  </si>
  <si>
    <t xml:space="preserve">UAB „Tvarkyba“</t>
  </si>
  <si>
    <t xml:space="preserve">UAB „Šalčininkų šilumos tinklai“</t>
  </si>
  <si>
    <t xml:space="preserve">UAB „Šiaulių vandenys“</t>
  </si>
  <si>
    <t xml:space="preserve">Šiaulių miesto savivaldybė </t>
  </si>
  <si>
    <t xml:space="preserve">UAB „Busturas“</t>
  </si>
  <si>
    <t xml:space="preserve">AB „Šiaulių energija“</t>
  </si>
  <si>
    <t xml:space="preserve">UAB „Šiaulių gatvių apšvietimas“</t>
  </si>
  <si>
    <t xml:space="preserve">UAB Pabalių turgus</t>
  </si>
  <si>
    <t xml:space="preserve">SĮ Šiaulių oro uostas</t>
  </si>
  <si>
    <t xml:space="preserve">UAB Kuršėnų komunalinis ūkis</t>
  </si>
  <si>
    <t xml:space="preserve">Šiaulių rajono savivaldybė</t>
  </si>
  <si>
    <t xml:space="preserve">UAB „Kuršėnų vandenys“</t>
  </si>
  <si>
    <t xml:space="preserve">UAB Kuršėnų autobusų parkas</t>
  </si>
  <si>
    <t xml:space="preserve">UAB „Šilalės vandenys“</t>
  </si>
  <si>
    <t xml:space="preserve">Šilalės rajono savivaldybė</t>
  </si>
  <si>
    <t xml:space="preserve">UAB „Šilalės šilumos tinklai“</t>
  </si>
  <si>
    <t xml:space="preserve">UAB „Šilalės autobusų parkas“</t>
  </si>
  <si>
    <t xml:space="preserve">UAB „Gedmina“</t>
  </si>
  <si>
    <t xml:space="preserve">UAB „Šilutės šilumos tinklai“</t>
  </si>
  <si>
    <t xml:space="preserve">Šilutės rajono savivaldybė </t>
  </si>
  <si>
    <t xml:space="preserve">UAB „Šilutės vandenys“</t>
  </si>
  <si>
    <t xml:space="preserve">UAB „Šilutės autobusų parkas“</t>
  </si>
  <si>
    <t xml:space="preserve">UAB „Širvintų šiluma“</t>
  </si>
  <si>
    <t xml:space="preserve">Širvintų rajono savivaldybė</t>
  </si>
  <si>
    <t xml:space="preserve">UAB „Širvintų vandenys“</t>
  </si>
  <si>
    <t xml:space="preserve">UAB „Širvintų knygynas“</t>
  </si>
  <si>
    <t xml:space="preserve">UAB „Širvintos verslui ir laisvalaikiui“</t>
  </si>
  <si>
    <t xml:space="preserve">UAB „Širvintų autobusų parkas“</t>
  </si>
  <si>
    <t xml:space="preserve">UAB „Švenčionių komunalinis centras"</t>
  </si>
  <si>
    <t xml:space="preserve">Švenčionių rajono savivaldybė </t>
  </si>
  <si>
    <t xml:space="preserve">SĮ „Švenčionių planas“</t>
  </si>
  <si>
    <t xml:space="preserve">UAB Tauragės autobusų parkas</t>
  </si>
  <si>
    <t xml:space="preserve">Tauragės rajono savivaldybė</t>
  </si>
  <si>
    <t xml:space="preserve">UAB „Tauragės vandenys“</t>
  </si>
  <si>
    <t xml:space="preserve">UAB Tauragės šilumos tinklai</t>
  </si>
  <si>
    <t xml:space="preserve">UAB „Dunokai“</t>
  </si>
  <si>
    <t xml:space="preserve">UAB Tauragės regiono atliekų tvarkymo centras</t>
  </si>
  <si>
    <t xml:space="preserve">UAB Telšių autobusų parkas</t>
  </si>
  <si>
    <t xml:space="preserve">Telšių rajono savivaldybė</t>
  </si>
  <si>
    <t xml:space="preserve">UAB „Telšių vandenys“</t>
  </si>
  <si>
    <t xml:space="preserve">UAB „Telšių šilumos tinklai“</t>
  </si>
  <si>
    <t xml:space="preserve">SĮ Telšių butų ūkis</t>
  </si>
  <si>
    <t xml:space="preserve">UAB „Trakų vandenys“</t>
  </si>
  <si>
    <t xml:space="preserve">Trakų rajono savivaldybė</t>
  </si>
  <si>
    <t xml:space="preserve">UAB „Trakų paslaugos“</t>
  </si>
  <si>
    <t xml:space="preserve">UAB „Ukmergės autobusų parkas“</t>
  </si>
  <si>
    <t xml:space="preserve">Ukmergės rajono savivaldybė </t>
  </si>
  <si>
    <t xml:space="preserve">UAB „Ukmergės butų ūkis“</t>
  </si>
  <si>
    <t xml:space="preserve">UAB „Ukmergės šiluma“</t>
  </si>
  <si>
    <t xml:space="preserve">UAB „Ukmergės vandenys“</t>
  </si>
  <si>
    <t xml:space="preserve">UAB „Utenos šilumos tinklai“</t>
  </si>
  <si>
    <t xml:space="preserve">Utenos rajono savivaldybė </t>
  </si>
  <si>
    <t xml:space="preserve">UAB „Utenos vandenys“</t>
  </si>
  <si>
    <t xml:space="preserve">UAB „Utenos butų ūkis“</t>
  </si>
  <si>
    <t xml:space="preserve">UAB „Utenos komunalininkas“</t>
  </si>
  <si>
    <t xml:space="preserve">UAB „Utenos autobusų parkas“</t>
  </si>
  <si>
    <t xml:space="preserve">UAB „Utenos regiono atliekų tvarkymo centras“</t>
  </si>
  <si>
    <t xml:space="preserve">UAB „Varėnos knyga“</t>
  </si>
  <si>
    <t xml:space="preserve">Varėnos rajono savivaldybė </t>
  </si>
  <si>
    <t xml:space="preserve">UAB „Varėnos šiluma“</t>
  </si>
  <si>
    <t xml:space="preserve">UAB „Varėnos vandenys“</t>
  </si>
  <si>
    <t xml:space="preserve">UAB „Varėnos autobusų parkas“</t>
  </si>
  <si>
    <t xml:space="preserve">UAB „Vilkaviškio vandenys“</t>
  </si>
  <si>
    <t xml:space="preserve">Vilkaviškio rajono savivaldybė</t>
  </si>
  <si>
    <t xml:space="preserve">UAB „Vilkaviškio šilumos tinklai“</t>
  </si>
  <si>
    <t xml:space="preserve">UAB „Vilkaviškio komunalinis ūkis“</t>
  </si>
  <si>
    <t xml:space="preserve">UAB „Kybartų darna“</t>
  </si>
  <si>
    <t xml:space="preserve">UAB „Vilkaviškio architektūros biuras“</t>
  </si>
  <si>
    <t xml:space="preserve">AB „Vilniaus šilumos tinklai“</t>
  </si>
  <si>
    <t xml:space="preserve">Vilniaus miesto savivaldybė</t>
  </si>
  <si>
    <t xml:space="preserve">UAB „Vilniaus vandenys“</t>
  </si>
  <si>
    <t xml:space="preserve">UAB „Vilniaus viešasis transportas“</t>
  </si>
  <si>
    <t xml:space="preserve">UAB „Grinda“</t>
  </si>
  <si>
    <t xml:space="preserve">UAB „Vilniaus vystymo kompanija“</t>
  </si>
  <si>
    <t xml:space="preserve">SĮ „Susisiekimo paslaugos“</t>
  </si>
  <si>
    <t xml:space="preserve">SĮ „Vilniaus miesto būstas“</t>
  </si>
  <si>
    <t xml:space="preserve">UAB „Vilniaus apšvietimas“</t>
  </si>
  <si>
    <t xml:space="preserve">UAB „VAATC“</t>
  </si>
  <si>
    <t xml:space="preserve">UAB „ID Vilnius“</t>
  </si>
  <si>
    <t xml:space="preserve">SĮ „Vilniaus atliekų sistemos administratorius“</t>
  </si>
  <si>
    <t xml:space="preserve">UAB „Nemenčinės komunalininkas“</t>
  </si>
  <si>
    <t xml:space="preserve">Vilniaus rajono savivaldybė</t>
  </si>
  <si>
    <t xml:space="preserve">UAB „Nemėžio komunalininkas“</t>
  </si>
  <si>
    <t xml:space="preserve">SĮ Vilniaus rajono autobusų parkas</t>
  </si>
  <si>
    <t xml:space="preserve">UAB „Visagino būstas“</t>
  </si>
  <si>
    <t xml:space="preserve">Visagino savivaldybė </t>
  </si>
  <si>
    <t xml:space="preserve">UAB „Visagino energija“</t>
  </si>
  <si>
    <t xml:space="preserve">UAB „Zarasų būstas“</t>
  </si>
  <si>
    <t xml:space="preserve">Zarasų rajono savivaldybė </t>
  </si>
  <si>
    <t xml:space="preserve">Viešinamos informacijos apie savivaldybių valdomų įmonių veiklą ir rezultatus formos</t>
  </si>
  <si>
    <t xml:space="preserve">1 priedas</t>
  </si>
  <si>
    <t xml:space="preserve">Informacija apie savivaldybių valdomų įmonių veiklą ir rezultatus 2015 - 2016 metais</t>
  </si>
  <si>
    <t xml:space="preserve">Teisinė forma</t>
  </si>
  <si>
    <t xml:space="preserve">Savivaldybės įmonė (SĮ)</t>
  </si>
  <si>
    <t xml:space="preserve">Įmonės teisinis statusas</t>
  </si>
  <si>
    <t xml:space="preserve">reorganizuojamas</t>
  </si>
  <si>
    <t xml:space="preserve">dalyvaujantis reorganizavime</t>
  </si>
  <si>
    <t xml:space="preserve">pertvarkomas</t>
  </si>
  <si>
    <t xml:space="preserve">restruktūrizuojamas</t>
  </si>
  <si>
    <t xml:space="preserve">bankrutuojantis</t>
  </si>
  <si>
    <t xml:space="preserve">bankrutavęs</t>
  </si>
  <si>
    <t xml:space="preserve">likviduojamas</t>
  </si>
  <si>
    <t xml:space="preserve">inicijuojantis Europos bendrovės steigimą jungimo būdu</t>
  </si>
  <si>
    <t xml:space="preserve">inicijuojantis Europos bendrovės steigimą valdymo (holdingo) būdu</t>
  </si>
  <si>
    <t xml:space="preserve">Europos bendrovė, kurios buveinė perkeliama</t>
  </si>
  <si>
    <t xml:space="preserve">dalyvaujantis atskyrime</t>
  </si>
  <si>
    <t xml:space="preserve">Įmonės įsteigimo data</t>
  </si>
  <si>
    <t xml:space="preserve">Sektorius, kuriame veikia įmonė</t>
  </si>
  <si>
    <t xml:space="preserve">Įmonės direktorius (generalinis direktorius)</t>
  </si>
  <si>
    <t xml:space="preserve">Įmonės vyr. finansininkas (vyr. buhalteris)</t>
  </si>
  <si>
    <t xml:space="preserve">Komunalinės paslaugos: kita</t>
  </si>
  <si>
    <t xml:space="preserve">Turtines ir neturtines teisės ir pareigas įmonėje/bendrovėje įgyvendinanti institucija (arba didžiausią akcijų dalį valdanti institucija)</t>
  </si>
  <si>
    <t xml:space="preserve">2015 metai</t>
  </si>
  <si>
    <t xml:space="preserve">2016 metai</t>
  </si>
  <si>
    <t xml:space="preserve">-Iš jo: Mažumai tenkanti grynojo pelno dalis (pildoma akcinių bendrovių/uždarųjų akcinių bendrovių, turinčių kontroliuojamų įmonių)</t>
  </si>
  <si>
    <t xml:space="preserve">Biologinis turtas</t>
  </si>
  <si>
    <t xml:space="preserve">Atsargos, išankstiniai apmokėjimai ir nebaigtos vykdyti sutartys</t>
  </si>
  <si>
    <t xml:space="preserve">Kitas trumpalaikis turtas</t>
  </si>
  <si>
    <t xml:space="preserve">Mažumai tenkanti nuosavo kapitalo dalis (pildoma tik akcinių bendrovių/uždarųjų akcinių bendrovių, turinčių kontroliuojamų įmonių)</t>
  </si>
  <si>
    <t xml:space="preserve">Atidėjimai</t>
  </si>
  <si>
    <t xml:space="preserve">Ilgalaikiai įsipareigojimai</t>
  </si>
  <si>
    <t xml:space="preserve">Trumpalaikiai įsipareigojimai</t>
  </si>
  <si>
    <t xml:space="preserve">             Trumpalaikės finansinės skolos</t>
  </si>
  <si>
    <t xml:space="preserve">Iš viso įsipareigojimų</t>
  </si>
  <si>
    <t xml:space="preserve">Viso disponuojamo nekilnojamojo turto plotas, kv. m.</t>
  </si>
  <si>
    <t xml:space="preserve"> </t>
  </si>
  <si>
    <t xml:space="preserve">Skirstant ataskaitinio laikotarpio pelną akcininkams paskirti dividendai (savininkui paskirta pelno įmoka, jei pildoma SĮ)</t>
  </si>
  <si>
    <t xml:space="preserve">Vidutinis sąlyginis darbuotojų skaičius per laikotarpį</t>
  </si>
  <si>
    <t xml:space="preserve">Bendros darbo apmokėjimo lėšos</t>
  </si>
  <si>
    <r>
      <rPr>
        <b val="true"/>
        <i val="true"/>
        <sz val="9"/>
        <color rgb="FFFF0000"/>
        <rFont val="Calibri"/>
        <family val="2"/>
        <charset val="186"/>
      </rPr>
      <t xml:space="preserve">Pastaba:</t>
    </r>
    <r>
      <rPr>
        <i val="true"/>
        <sz val="9"/>
        <rFont val="Calibri"/>
        <family val="2"/>
        <charset val="1"/>
      </rPr>
      <t xml:space="preserve"> įskaitant darbuotojo mokamus SODROS mokesčius, tačiau neįskaitant darbdavio mokamų SODROS mokesčių.</t>
    </r>
  </si>
  <si>
    <t xml:space="preserve">Atsakingo asmens parašas (reikalingas tik skenuotoje versijoje)</t>
  </si>
  <si>
    <t xml:space="preserve">FORMOS PILDYMO TAISYKLĖS</t>
  </si>
  <si>
    <t xml:space="preserve">Viešinamos informacijos apie savivaldybių valdomų įmonių ir jų dukterinių bendrovių veiklą ir rezultatus formos</t>
  </si>
  <si>
    <r>
      <rPr>
        <b val="true"/>
        <sz val="9"/>
        <rFont val="Calibri"/>
        <family val="2"/>
        <charset val="1"/>
      </rPr>
      <t xml:space="preserve">PRAŠOME VISŲ ĮMONIŲ UŽPILDYTI ŽEMIAU ESANČIAS "INFORMACIJOS APIE ĮMONĖS VALDYSENĄ" IR "PARDAVIMO PAJAMŲ STRUKTŪRA" LENTELES
</t>
    </r>
    <r>
      <rPr>
        <b val="true"/>
        <u val="single"/>
        <sz val="9"/>
        <color rgb="FFFF0000"/>
        <rFont val="Calibri"/>
        <family val="2"/>
        <charset val="186"/>
      </rPr>
      <t xml:space="preserve">RATC, ŠILUMOS TINKLŲ, VANDENTVARKOS,VIEŠOJO TRANSPORTO, MIESTO PRIEŽIŪROS IR ADMINISTRAVIMO SEKTORIAUS ĮMONIŲ PRAŠOME PAPILDOMAI UŽPILDYTI</t>
    </r>
    <r>
      <rPr>
        <sz val="9"/>
        <color rgb="FFFF0000"/>
        <rFont val="Calibri"/>
        <family val="2"/>
        <charset val="186"/>
      </rPr>
      <t xml:space="preserve"> </t>
    </r>
    <r>
      <rPr>
        <b val="true"/>
        <u val="single"/>
        <sz val="9"/>
        <color rgb="FFFF0000"/>
        <rFont val="Calibri"/>
        <family val="2"/>
        <charset val="186"/>
      </rPr>
      <t xml:space="preserve">ATITINKAMAI PAVADINTAS LENTELES. JEIGU ĮMONĖS VEIKLA APIMA KELETĄ SEKTORIŲ, PRAŠOME UŽPILDYTI VISAS LENTELES, KURIOSE VEIKIA ĮMONĖ.
</t>
    </r>
  </si>
  <si>
    <t xml:space="preserve">4 priedas</t>
  </si>
  <si>
    <t xml:space="preserve">Pardavimo pajamų struktūra</t>
  </si>
  <si>
    <r>
      <rPr>
        <b val="true"/>
        <sz val="9"/>
        <color theme="1"/>
        <rFont val="Calibri"/>
        <family val="2"/>
        <charset val="186"/>
      </rPr>
      <t xml:space="preserve">Prašome detalizuoti Įmonės pardavimo pajamas pagal skirtingas veiklas, kurias įmonė vykdo. </t>
    </r>
    <r>
      <rPr>
        <b val="true"/>
        <u val="single"/>
        <sz val="9"/>
        <color rgb="FFFF0000"/>
        <rFont val="Calibri"/>
        <family val="2"/>
        <charset val="186"/>
      </rPr>
      <t xml:space="preserve">Prašome išskirti visas veiklas, kurios sudaro bent 10 proc. įmonės pardavimo pajamų </t>
    </r>
  </si>
  <si>
    <t xml:space="preserve">Pardavimo pajamos, tūkst. eurų</t>
  </si>
  <si>
    <t xml:space="preserve">1.</t>
  </si>
  <si>
    <t xml:space="preserve">Pardavimo pajamos už vandenį</t>
  </si>
  <si>
    <t xml:space="preserve">2.</t>
  </si>
  <si>
    <t xml:space="preserve">Pardavimo pajamos už centr. nuotekas įmonėms ir gyventojams</t>
  </si>
  <si>
    <t xml:space="preserve">3.</t>
  </si>
  <si>
    <t xml:space="preserve">4.</t>
  </si>
  <si>
    <t xml:space="preserve">5.</t>
  </si>
  <si>
    <t xml:space="preserve">6.</t>
  </si>
  <si>
    <t xml:space="preserve">7.</t>
  </si>
  <si>
    <t xml:space="preserve">8.</t>
  </si>
  <si>
    <t xml:space="preserve">9.</t>
  </si>
  <si>
    <t xml:space="preserve">10.</t>
  </si>
  <si>
    <t xml:space="preserve">Kitos pardavimo pajamos, tūkst. Eurų</t>
  </si>
  <si>
    <t xml:space="preserve">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</si>
  <si>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 xml:space="preserve">Taip, įdiegėme tiek naują ar patobulintą esamą paslaugą/produktą, tiek verslo procesą/optimizavimo sprendimą. </t>
  </si>
  <si>
    <t xml:space="preserve">Ar per paskutinius 3 ataskaitinius metus įmonė pristatė naujų, ar patobulino esamus, paslaugų, produktų, ar verslo procesų/optimizavimo sprendimus?</t>
  </si>
  <si>
    <t xml:space="preserve">Taip, įdiegėme naują ar patobulinome jau vykdomą verslo procesą / optimizavimo sprendimą.</t>
  </si>
  <si>
    <t xml:space="preserve">Taip, įdiegėme naują ar patobulinome esamą paslaugą / produktą.</t>
  </si>
  <si>
    <t xml:space="preserve">Jeigu buvo įdiegtas naujas ar patobulintas jau vykdomas verslo procesas/optimizavimo sprendimas, prašome detalizuoti, kokie tai sprendimai </t>
  </si>
  <si>
    <t xml:space="preserve">Resursų taupymas (pvz., išmanieji skaitikliai, nuotolinis tinklo stebėjimas)</t>
  </si>
  <si>
    <t xml:space="preserve">Jeigu buvo patobulinta esama paslauga ar produktas, prašome detalizuoti </t>
  </si>
  <si>
    <t xml:space="preserve">Technologinis produktas (pvz., nauja infrastruktūros jungtis, techninė įranga)</t>
  </si>
  <si>
    <t xml:space="preserve">Ne, reikšmingų inovacijų per šį laikotarpį nebuvo.</t>
  </si>
  <si>
    <t xml:space="preserve">Pažymėkite, kokie buvo pagrindiniai šių inovacijų poveikiai jūsų įmonės veiklai? (Pasirinkite iki 2 svarbiausių)</t>
  </si>
  <si>
    <t xml:space="preserve">Ekonominis efektyvumas (sumažintos veiklos sąnaudos, sutaupyti resursai)</t>
  </si>
  <si>
    <t xml:space="preserve">Paslaugų kokybė ir prieinamumas (geresnė vartotojų patirtis, greitesnis aptarnavimas)</t>
  </si>
  <si>
    <t xml:space="preserve">Skaitmeninė paslauga klientams (pvz., nauja savitarna, programėlė)</t>
  </si>
  <si>
    <t xml:space="preserve">Poveikis aplinkai / Tvarumas (sumažinta CO2 emisija, mažesnis atliekų kiekis)</t>
  </si>
  <si>
    <t xml:space="preserve">„Žalioji“ / Tvarioji paslauga (pvz., nauji tarifai už atsinaujinančią energiją)</t>
  </si>
  <si>
    <t xml:space="preserve">Naujos pajamos (įvestas naujas mokamas produktas ar paslauga)</t>
  </si>
  <si>
    <t xml:space="preserve">Atitiktis reguliavimui (inovacija įdiegta siekiant atitikti ES ar LR teisės aktų reikalavimus)</t>
  </si>
  <si>
    <t xml:space="preserve">Socialinė inovacija (pvz., paslaugos pritaikytos neįgaliesiems ar specifinėms socialinėms grupėms)</t>
  </si>
  <si>
    <t xml:space="preserve">Pastabos ir papildomi komentarai, susiję su inovacijomis</t>
  </si>
  <si>
    <t xml:space="preserve">Kita: (įrašykite pastabų laukelyje žemiau)</t>
  </si>
  <si>
    <t xml:space="preserve">Veiklos efektyvumas / Automatizacija (pvz., RPA robotai, sąskaitų automatizavimas, AI sprendimai)</t>
  </si>
  <si>
    <t xml:space="preserve">Investicijos į atliekų tvarkymo įrenginius, tūkst. eurų</t>
  </si>
  <si>
    <t xml:space="preserve">Valdoma infrastruktūra:</t>
  </si>
  <si>
    <t xml:space="preserve">Valdymo procesų inovacija (pvz., nauja duomenų analitikos platforma sprendimų priėmimui</t>
  </si>
  <si>
    <t xml:space="preserve"> - Regioniniai sąvartynai</t>
  </si>
  <si>
    <t xml:space="preserve">Saugumo inovacjos (pvz. kibernetinio saugumo sistemos)</t>
  </si>
  <si>
    <t xml:space="preserve"> - Netinkamų eksploatuoti uždarytų sąvartynų priežiūra</t>
  </si>
  <si>
    <t xml:space="preserve"> - Didelių gabaritų atliekų surinkimo aikštelės</t>
  </si>
  <si>
    <t xml:space="preserve"> - Mechaninio biologinio apdorojimo (MBA) įrenginiai</t>
  </si>
  <si>
    <t xml:space="preserve"> - Žaliųjų atliekų kompostavimo aikštelės</t>
  </si>
  <si>
    <t xml:space="preserve">Bendras tvarkomų atliekų kiekis, tonomis</t>
  </si>
  <si>
    <t xml:space="preserve">MBA įrenginiuose apdorotų atliekų kiekis, tonomis</t>
  </si>
  <si>
    <t xml:space="preserve">Sąvartyne pašalintų atliekų kiekis, tonomis</t>
  </si>
  <si>
    <t xml:space="preserve">Investicijos į šilumos perdavimo infrastruktūrą, tūkst. eurų</t>
  </si>
  <si>
    <t xml:space="preserve">Investicijos į šilumos gamybos infrastruktūrą, tūkst. eurų</t>
  </si>
  <si>
    <t xml:space="preserve">Vidutinis šilumos tinklų svertinis amžius, metais </t>
  </si>
  <si>
    <t xml:space="preserve">Realizuota šilumos energija, MWh</t>
  </si>
  <si>
    <t xml:space="preserve">Patirti nuostoliai tinkle, MWh</t>
  </si>
  <si>
    <t xml:space="preserve">Valdomos katilinės, vnt.</t>
  </si>
  <si>
    <t xml:space="preserve">Bendra valdomų katilinių galia, MWh</t>
  </si>
  <si>
    <t xml:space="preserve">Valdomų šilumos trasų ilgis, km</t>
  </si>
  <si>
    <t xml:space="preserve">Pagaminta energija iš nuosavų šaltinių, MWh</t>
  </si>
  <si>
    <t xml:space="preserve">Įsigyta energija iš NŠG, MWh</t>
  </si>
  <si>
    <t xml:space="preserve">Prie šilumos tinklų prijungti namų ūkiai, vnt. </t>
  </si>
  <si>
    <t xml:space="preserve">Investicijos į vandentiekio ir nuotekų tinklų infrastruktūrą, tūkst. eurų</t>
  </si>
  <si>
    <t xml:space="preserve">Eksploatuojamų vandentiekio tinklų ilgis, km</t>
  </si>
  <si>
    <t xml:space="preserve">Eksploatuojamų nuotekų tinklų ilgis, km</t>
  </si>
  <si>
    <t xml:space="preserve">Patiektas vandens kiekis, tūkst. m³</t>
  </si>
  <si>
    <t xml:space="preserve">Patirti vandens nuostoliai, tūkst. m³</t>
  </si>
  <si>
    <t xml:space="preserve">Surinktas nuotekų kiekis, tūkst. m³</t>
  </si>
  <si>
    <t xml:space="preserve">Išvalytas nuotekų kiekis, tūkst. m³</t>
  </si>
  <si>
    <t xml:space="preserve"> - Vamzdynai, tūkst. eurų</t>
  </si>
  <si>
    <t xml:space="preserve"> - NT, tūkst. eurų</t>
  </si>
  <si>
    <t xml:space="preserve"> - Gamybinės patalpos, tūkst. eurų</t>
  </si>
  <si>
    <t xml:space="preserve"> - Sunkioji technika, tūkst. eurų</t>
  </si>
  <si>
    <t xml:space="preserve">Aptarnaujamų abonentų skaičius, vnt.</t>
  </si>
  <si>
    <t xml:space="preserve">Investicijos į naujus autobusus ir troleibusus, tūkst. eurų</t>
  </si>
  <si>
    <t xml:space="preserve">Vidutinis autobusų ir troleibusų amžius, metais</t>
  </si>
  <si>
    <t xml:space="preserve">Transporto parkas iš viso, vnt.:</t>
  </si>
  <si>
    <t xml:space="preserve"> - Autobusai iš viso</t>
  </si>
  <si>
    <t xml:space="preserve">   - iš jų: Dyzeliniai</t>
  </si>
  <si>
    <t xml:space="preserve">   - iš jų: Dujiniai</t>
  </si>
  <si>
    <t xml:space="preserve">   - iš jų: Elektriniai</t>
  </si>
  <si>
    <t xml:space="preserve"> - Troleibusai iš viso</t>
  </si>
  <si>
    <t xml:space="preserve"> - Kitos</t>
  </si>
  <si>
    <t xml:space="preserve">Degalų sąnaudos, Eur/km</t>
  </si>
  <si>
    <t xml:space="preserve">Pervežta keleivių, vnt.</t>
  </si>
  <si>
    <t xml:space="preserve">Prižiūrimos bendros erdvės plotas, mln. m²</t>
  </si>
  <si>
    <t xml:space="preserve">Administruojami pastatai, vnt.</t>
  </si>
  <si>
    <t xml:space="preserve">Prižiūrimos žaliosios erdvės, vnt.</t>
  </si>
  <si>
    <t xml:space="preserve">Modernizuoti apšvietimo stulpai, vnt.</t>
  </si>
  <si>
    <t xml:space="preserve">Administruojamų komunalinių atliekų konteinerių skaičius, vnt.: </t>
  </si>
  <si>
    <t xml:space="preserve"> - Konterinerių skaičius iš viso</t>
  </si>
  <si>
    <t xml:space="preserve">   - iš jų: Antžeminių, vnt.</t>
  </si>
  <si>
    <t xml:space="preserve">   - iš jų: Požeminių, vnt.</t>
  </si>
  <si>
    <t xml:space="preserve">Sutvarkytos gatvės, km</t>
  </si>
  <si>
    <t xml:space="preserve">Likviduotos avarinės situacijos, vnt.</t>
  </si>
  <si>
    <t xml:space="preserve">Jei turite komentarų dėl užpildytos informacijos, pateikite juos čia:</t>
  </si>
  <si>
    <t xml:space="preserve">Kurį asmenį įrašyti, kai duomenų tikrumą patvirtina keli asmenys?</t>
  </si>
  <si>
    <t xml:space="preserve">Atsakingo asmens parašas arba elektroninis parašas (reikalingas tik skenuotoje versijoje)</t>
  </si>
  <si>
    <r>
      <rPr>
        <b val="true"/>
        <sz val="9"/>
        <color rgb="FFFF0000"/>
        <rFont val="Calibri"/>
        <family val="2"/>
        <charset val="186"/>
      </rPr>
      <t xml:space="preserve">INFORMACIJĄ PILDO </t>
    </r>
    <r>
      <rPr>
        <b val="true"/>
        <u val="single"/>
        <sz val="9"/>
        <color rgb="FFFF0000"/>
        <rFont val="Calibri"/>
        <family val="2"/>
        <charset val="186"/>
      </rPr>
      <t xml:space="preserve">TIK BENDROVĖS IR UŽDAROSIOS AKCINĖS BENDROVĖS</t>
    </r>
  </si>
  <si>
    <t xml:space="preserve">INFORMACIJA APIE SUTEIKTĄ PARAMĄ PATEIKIAMA TŪKSTANČIAIS EURŲ, VIENO SKAIČIAUS PO KABLELIO TIKSLUMU</t>
  </si>
  <si>
    <t xml:space="preserve">5 priedas</t>
  </si>
  <si>
    <t xml:space="preserve">Informacija apie savivaldybių valdomų bendrovių suteiktą paramą</t>
  </si>
  <si>
    <t xml:space="preserve">Ne, parama nebuvo teikiama ir (ar) neplanuojama jos teikti</t>
  </si>
  <si>
    <t xml:space="preserve">Ar praėjusiu ataskaitiniu laikotarpiu 2024 m. bent vienam subjektui bendrovė suteikė paramą?</t>
  </si>
  <si>
    <t xml:space="preserve">Ar ataskaitiniu laikotarpiu 2025 m. bent vienam subjektui bendrovė suteikė paramą?</t>
  </si>
  <si>
    <t xml:space="preserve">      Pastaba: jeigu įmonė paramos praėjusiu ataskaitiniu laikotarpiu 2024 m. neteikė, žemiau esanti informacija nepildoma.</t>
  </si>
  <si>
    <t xml:space="preserve">      Pastaba: jeigu įmonė paramos ataskaitiniu laikotarpiu 2025 m. neteikė, žemiau esanti informacija nepildoma.</t>
  </si>
  <si>
    <t xml:space="preserve">Ar bendrovės interneto svetainėje skelbiama informacija apie 2024 m. bendrovės suteiktą paramą?</t>
  </si>
  <si>
    <t xml:space="preserve">Ar bendrovės interneto svetainėje skelbiama informacija apie 2025 m. bendrovės suteiktą paramą?</t>
  </si>
  <si>
    <t xml:space="preserve">Pateikite tikslią internetinės svetainės nuorodą, kurioje skelbiama informaciją apie suteiktą paramą</t>
  </si>
  <si>
    <t xml:space="preserve">Informacija apie suteiktą paramą praėjusiu ataskaitiniu laikotarpiu 2024 m.</t>
  </si>
  <si>
    <t xml:space="preserve">Informacija apie suteiktą paramą ataskaitiniu laikotarpiu 2025 m.</t>
  </si>
  <si>
    <t xml:space="preserve">Pastaba: lentelė pildoma, jei praėjusiu ataskaitiniu laikotarpiu 2024 m. bent vienam subjektui buvo suteikta parama.</t>
  </si>
  <si>
    <t xml:space="preserve">Pastaba: lentelė pildoma, jei ataskaitiniu laikotarpiu 2025 m. bent vienam subjektui buvo suteikta parama.</t>
  </si>
  <si>
    <t xml:space="preserve">Eil. Nr.</t>
  </si>
  <si>
    <t xml:space="preserve">Paramos gavėjas</t>
  </si>
  <si>
    <t xml:space="preserve">Paramos panaudojimo paskirtis</t>
  </si>
  <si>
    <t xml:space="preserve">Suteikta parama (tūkst. eurų)</t>
  </si>
  <si>
    <t xml:space="preserve">Prienų rajono Jiezno paramos šeimos centras</t>
  </si>
  <si>
    <t xml:space="preserve">Dovanos vaikams</t>
  </si>
  <si>
    <t xml:space="preserve">Jeigu turite pastabų dėl užpildytos informacijos, pateikite jas čia:</t>
  </si>
  <si>
    <t xml:space="preserve">INFORMACIJĄ PILDO TIK ĮMONĖS, KURIOS VYKDO SPECIALIUOSIUS ĮPAREIGOJIMUS</t>
  </si>
  <si>
    <r>
      <rPr>
        <sz val="9"/>
        <rFont val="Calibri"/>
        <family val="2"/>
        <charset val="186"/>
      </rPr>
      <t xml:space="preserve">PRAŠOME</t>
    </r>
    <r>
      <rPr>
        <b val="true"/>
        <sz val="9"/>
        <rFont val="Calibri"/>
        <family val="2"/>
        <charset val="1"/>
      </rPr>
      <t xml:space="preserve"> </t>
    </r>
    <r>
      <rPr>
        <b val="true"/>
        <u val="single"/>
        <sz val="9"/>
        <color rgb="FF993300"/>
        <rFont val="Calibri"/>
        <family val="2"/>
        <charset val="186"/>
      </rPr>
      <t xml:space="preserve">UŽPILDYTI VISUS MELSVUS LAUKELIUS KIEKVIENAM ĮMONĖS VYKDOMAM SPECIALIAJAM ĮPAREIGOJIMUI.</t>
    </r>
    <r>
      <rPr>
        <b val="true"/>
        <sz val="9"/>
        <rFont val="Calibri"/>
        <family val="2"/>
        <charset val="1"/>
      </rPr>
      <t xml:space="preserve"> </t>
    </r>
    <r>
      <rPr>
        <sz val="9"/>
        <rFont val="Calibri"/>
        <family val="2"/>
        <charset val="186"/>
      </rPr>
      <t xml:space="preserve">SUMOS</t>
    </r>
    <r>
      <rPr>
        <b val="true"/>
        <sz val="9"/>
        <rFont val="Calibri"/>
        <family val="2"/>
        <charset val="1"/>
      </rPr>
      <t xml:space="preserve"> </t>
    </r>
    <r>
      <rPr>
        <sz val="9"/>
        <rFont val="Calibri"/>
        <family val="2"/>
        <charset val="186"/>
      </rPr>
      <t xml:space="preserve">TURI BŪTI NURODYTOS TŪKSTANČIAIS EURŲ, VIENO SKAIČIAUS PO KABLELIO TIKSLUMU</t>
    </r>
  </si>
  <si>
    <t xml:space="preserve">6 priedas</t>
  </si>
  <si>
    <r>
      <rPr>
        <b val="true"/>
        <sz val="9"/>
        <color rgb="FF000000"/>
        <rFont val="Calibri"/>
        <family val="2"/>
        <charset val="186"/>
      </rPr>
      <t xml:space="preserve">PASTABA:</t>
    </r>
    <r>
      <rPr>
        <sz val="9"/>
        <color rgb="FF000000"/>
        <rFont val="Calibri"/>
        <family val="2"/>
        <charset val="1"/>
      </rPr>
      <t xml:space="preserve"> Pagal ekonomikos ir inovacijų ministrės specialiųjų įpareigojimų rekomendacijų (esančių įsakyme Nr. 4-1100) 21 punktą, pateikiame apibrėžimą </t>
    </r>
    <r>
      <rPr>
        <b val="true"/>
        <i val="true"/>
        <u val="single"/>
        <sz val="9"/>
        <color rgb="FFFF0000"/>
        <rFont val="Calibri"/>
        <family val="2"/>
        <charset val="186"/>
      </rPr>
      <t xml:space="preserve">"Neįskaičiuojama į įmonės finansines ataskaitas"</t>
    </r>
    <r>
      <rPr>
        <sz val="9"/>
        <color rgb="FF000000"/>
        <rFont val="Calibri"/>
        <family val="2"/>
        <charset val="1"/>
      </rPr>
      <t xml:space="preserve"> - </t>
    </r>
    <r>
      <rPr>
        <b val="true"/>
        <i val="true"/>
        <sz val="9"/>
        <color rgb="FF000000"/>
        <rFont val="Calibri"/>
        <family val="2"/>
        <charset val="186"/>
      </rPr>
      <t xml:space="preserve">į įmonės finansines ataskaitas neįskaičiuojami funkcijų rodikliai, nurodomos 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</si>
  <si>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t xml:space="preserve">Ar įmonė pasitvirtinusi specialiųjų įpareigojimų apskaitos politiką?</t>
  </si>
  <si>
    <t xml:space="preserve">Ar specialieji įpareigojimai yra patvirtinti savivaldybės administracijos direktoriaus?</t>
  </si>
  <si>
    <t xml:space="preserve">Ar savivaldybės interneto svetainėje yra viešinamas specialiųjų įpareigojimų sąrašas?</t>
  </si>
  <si>
    <t xml:space="preserve">(Jei atsakymas TAIP, prašome šalia esančiame langelyje pateikti internetinės sveitainės nuorodą)</t>
  </si>
  <si>
    <t xml:space="preserve">PRAĖJĘS ATASKAITINIS LAIKOTARPIS 2024 M.</t>
  </si>
  <si>
    <t xml:space="preserve">Žemiau prašome nurodyti specialiojo įpareigojimo pavadinimą</t>
  </si>
  <si>
    <t xml:space="preserve">Rodiklis</t>
  </si>
  <si>
    <t xml:space="preserve">Iš viso įskaičiuota į įmonės finansines ataskaitas</t>
  </si>
  <si>
    <t xml:space="preserve">Tikrinimas                                            Jei žemiau esančiame laukelyje nurodyta „Klaida“, tai reiškia, jog Jūsų užpildyti duomenys nesutampa su informacija, pateikta „Finansiniai duomenys“ lape</t>
  </si>
  <si>
    <t xml:space="preserve">Komercinė dalis, įskaičiuota į įmonės finansines ataskaitas</t>
  </si>
  <si>
    <t xml:space="preserve">Specialiųjų įpareigojimų dalis</t>
  </si>
  <si>
    <t xml:space="preserve">Neįskaičiuojama į įmonės finansines ataskaitas</t>
  </si>
  <si>
    <t xml:space="preserve">Bendrasis pelnas</t>
  </si>
  <si>
    <t xml:space="preserve">Veiklos pelnas</t>
  </si>
  <si>
    <t xml:space="preserve">Pelnas prieš apmokestinimą</t>
  </si>
  <si>
    <t xml:space="preserve">Grynasis pelnas</t>
  </si>
  <si>
    <t xml:space="preserve">Nusidėvėjimas ir amortizacija</t>
  </si>
  <si>
    <t xml:space="preserve">ATASKAITINIS LAIKOTARPIS 2025 M.</t>
  </si>
  <si>
    <t xml:space="preserve">Tikrinimas                                             Jei žemiau esančiame laukelyje nurodyta „Klaida“, tai reiškia, jog Jūsų užpildyti duomenys nesutampa su informacija, pateikta „Finansiniai duomenys“ lape</t>
  </si>
  <si>
    <t xml:space="preserve">Įskaičiuojama į įmonės finansines ataskaitas</t>
  </si>
  <si>
    <t xml:space="preserve">Įsipareigojimai</t>
  </si>
  <si>
    <t xml:space="preserve">Iš jų – ilgalaikių ir trumpalaikių finansinių įsipareigojimų</t>
  </si>
  <si>
    <t xml:space="preserve">Įsipareigojimų ir nuosavo kapitalo iš viso</t>
  </si>
  <si>
    <t xml:space="preserve">Tikrinimas                                              Jei žemiau esančiame laukelyje nurodyta „Klaida“, tai reiškia, jog Jūsų užpildyti duomenys nesutampa su informacija, pateikta „Finansiniai duomenys“ lape</t>
  </si>
  <si>
    <t xml:space="preserve">         UAB „Kermošius"</t>
  </si>
  <si>
    <t xml:space="preserve">7 priedas</t>
  </si>
  <si>
    <t xml:space="preserve">     UAB „GO Energy LT“</t>
  </si>
  <si>
    <t xml:space="preserve">Viešinamos informacijos apie savivaldybių valdomų įmonių dukterinių bendrovių veiklą ir rezultatus forma</t>
  </si>
  <si>
    <t xml:space="preserve">     UAB „Klaipėdos transportas“</t>
  </si>
  <si>
    <t xml:space="preserve">UAB „Klaipėdos autobusų parkas“</t>
  </si>
  <si>
    <t xml:space="preserve">UAB Pramonės energija</t>
  </si>
  <si>
    <t xml:space="preserve">AB Miesto Gijos</t>
  </si>
  <si>
    <t xml:space="preserve">UAB Miesto energija</t>
  </si>
  <si>
    <t xml:space="preserve">Patronuojančioji įmonė</t>
  </si>
  <si>
    <t xml:space="preserve">Praėjęs Ataskaitinis laikotarpis 2024 m.</t>
  </si>
  <si>
    <t xml:space="preserve">LENTELĖSE DUOMENYS PATEIKIAMI TŪKSTANČIAIS EURŲ (JEI NENURODYTA KITAIP), VIENO SKAIČIAUS PO KABLELIO TIKSLUMU </t>
  </si>
  <si>
    <t xml:space="preserve">Per vienus metus gautinos sumos</t>
  </si>
  <si>
    <t xml:space="preserve">Trumpalaikės investicijos</t>
  </si>
  <si>
    <t xml:space="preserve">Įstatinis kapitalas</t>
  </si>
  <si>
    <r>
      <rPr>
        <sz val="9"/>
        <rFont val="Calibri"/>
        <family val="2"/>
        <charset val="1"/>
      </rPr>
      <t xml:space="preserve">Paskirstytinasis pelnas (nuostoliai) </t>
    </r>
    <r>
      <rPr>
        <i val="true"/>
        <sz val="9"/>
        <rFont val="Calibri"/>
        <family val="2"/>
        <charset val="1"/>
      </rPr>
      <t xml:space="preserve">(iš kurio paskiriami dividendai)</t>
    </r>
  </si>
  <si>
    <t xml:space="preserve">Skirstant ataskaitinio laikotarpio pelną akcininkams paskirti dividendai</t>
  </si>
  <si>
    <t xml:space="preserve">UAB „Vilniaus šilumos tinklai“</t>
  </si>
</sst>
</file>

<file path=xl/styles.xml><?xml version="1.0" encoding="utf-8"?>
<styleSheet xmlns="http://schemas.openxmlformats.org/spreadsheetml/2006/main">
  <numFmts count="9">
    <numFmt numFmtId="164" formatCode="General"/>
    <numFmt numFmtId="165" formatCode="General"/>
    <numFmt numFmtId="166" formatCode="0\ %"/>
    <numFmt numFmtId="167" formatCode="0.00\ %"/>
    <numFmt numFmtId="168" formatCode="yyyy\.mm\.dd"/>
    <numFmt numFmtId="169" formatCode="0.0%"/>
    <numFmt numFmtId="170" formatCode="#,##0.0"/>
    <numFmt numFmtId="171" formatCode="#,##0"/>
    <numFmt numFmtId="172" formatCode="0.0"/>
  </numFmts>
  <fonts count="54">
    <font>
      <sz val="11"/>
      <color theme="1"/>
      <name val="Calibri"/>
      <family val="2"/>
      <charset val="186"/>
    </font>
    <font>
      <sz val="10"/>
      <name val="Arial"/>
      <family val="0"/>
    </font>
    <font>
      <sz val="10"/>
      <name val="Arial"/>
      <family val="0"/>
    </font>
    <font>
      <sz val="10"/>
      <name val="Arial"/>
      <family val="0"/>
    </font>
    <font>
      <sz val="11"/>
      <color theme="1"/>
      <name val="Calibri"/>
      <family val="2"/>
      <charset val="1"/>
    </font>
    <font>
      <sz val="9"/>
      <name val="Calibri"/>
      <family val="2"/>
      <charset val="1"/>
    </font>
    <font>
      <b val="true"/>
      <sz val="9"/>
      <color rgb="FFFF0000"/>
      <name val="Calibri"/>
      <family val="2"/>
      <charset val="1"/>
    </font>
    <font>
      <sz val="12"/>
      <name val="Calibri"/>
      <family val="2"/>
      <charset val="1"/>
    </font>
    <font>
      <sz val="10"/>
      <color theme="1"/>
      <name val="Calibri"/>
      <family val="2"/>
      <charset val="186"/>
    </font>
    <font>
      <b val="true"/>
      <sz val="12"/>
      <name val="Calibri"/>
      <family val="2"/>
      <charset val="1"/>
    </font>
    <font>
      <b val="true"/>
      <sz val="9"/>
      <name val="Calibri"/>
      <family val="2"/>
      <charset val="1"/>
    </font>
    <font>
      <b val="true"/>
      <sz val="11"/>
      <color theme="1"/>
      <name val="Calibri"/>
      <family val="2"/>
      <charset val="1"/>
    </font>
    <font>
      <b val="true"/>
      <sz val="14"/>
      <name val="Calibri"/>
      <family val="2"/>
      <charset val="1"/>
    </font>
    <font>
      <sz val="9"/>
      <color theme="1"/>
      <name val="Calibri"/>
      <family val="2"/>
      <charset val="1"/>
    </font>
    <font>
      <b val="true"/>
      <sz val="9"/>
      <color theme="0"/>
      <name val="Calibri"/>
      <family val="2"/>
      <charset val="1"/>
    </font>
    <font>
      <sz val="9"/>
      <color theme="0"/>
      <name val="Calibri"/>
      <family val="2"/>
      <charset val="1"/>
    </font>
    <font>
      <sz val="10"/>
      <name val="Calibri"/>
      <family val="2"/>
      <charset val="186"/>
    </font>
    <font>
      <b val="true"/>
      <u val="single"/>
      <sz val="9"/>
      <name val="Calibri"/>
      <family val="2"/>
      <charset val="186"/>
    </font>
    <font>
      <b val="true"/>
      <sz val="9"/>
      <color theme="1"/>
      <name val="Calibri"/>
      <family val="2"/>
      <charset val="1"/>
    </font>
    <font>
      <sz val="9"/>
      <name val="Calibri"/>
      <family val="2"/>
      <charset val="186"/>
    </font>
    <font>
      <sz val="8"/>
      <name val="Arial"/>
      <family val="2"/>
      <charset val="1"/>
    </font>
    <font>
      <sz val="9"/>
      <color theme="1"/>
      <name val="Calibri"/>
      <family val="2"/>
      <charset val="186"/>
    </font>
    <font>
      <i val="true"/>
      <sz val="9"/>
      <color theme="1"/>
      <name val="Calibri"/>
      <family val="2"/>
      <charset val="186"/>
    </font>
    <font>
      <b val="true"/>
      <sz val="9"/>
      <name val="Calibri"/>
      <family val="2"/>
      <charset val="186"/>
    </font>
    <font>
      <i val="true"/>
      <sz val="9"/>
      <color rgb="FF000000"/>
      <name val="Calibri"/>
      <family val="2"/>
      <charset val="186"/>
    </font>
    <font>
      <sz val="10"/>
      <color rgb="FF000000"/>
      <name val="Segoe UI"/>
      <family val="2"/>
      <charset val="186"/>
    </font>
    <font>
      <sz val="10"/>
      <color rgb="FF000000"/>
      <name val="Times New Roman"/>
      <family val="1"/>
      <charset val="186"/>
    </font>
    <font>
      <sz val="10"/>
      <name val="Times New Roman"/>
      <family val="1"/>
      <charset val="186"/>
    </font>
    <font>
      <b val="true"/>
      <i val="true"/>
      <sz val="9"/>
      <color rgb="FFFF0000"/>
      <name val="Calibri"/>
      <family val="2"/>
      <charset val="186"/>
    </font>
    <font>
      <i val="true"/>
      <sz val="9"/>
      <name val="Calibri"/>
      <family val="2"/>
      <charset val="1"/>
    </font>
    <font>
      <i val="true"/>
      <sz val="9"/>
      <name val="Calibri"/>
      <family val="2"/>
      <charset val="186"/>
    </font>
    <font>
      <sz val="10"/>
      <name val="Arial"/>
      <family val="2"/>
    </font>
    <font>
      <u val="single"/>
      <sz val="9"/>
      <color rgb="FF000000"/>
      <name val="Tahoma"/>
      <family val="2"/>
      <charset val="186"/>
    </font>
    <font>
      <sz val="9"/>
      <color rgb="FF000000"/>
      <name val="Tahoma"/>
      <family val="2"/>
      <charset val="186"/>
    </font>
    <font>
      <b val="true"/>
      <i val="true"/>
      <sz val="9"/>
      <color rgb="FF000000"/>
      <name val="Tahoma"/>
      <family val="2"/>
      <charset val="186"/>
    </font>
    <font>
      <b val="true"/>
      <u val="single"/>
      <sz val="9"/>
      <color rgb="FFFF0000"/>
      <name val="Calibri"/>
      <family val="2"/>
      <charset val="186"/>
    </font>
    <font>
      <sz val="9"/>
      <color rgb="FFFF0000"/>
      <name val="Calibri"/>
      <family val="2"/>
      <charset val="186"/>
    </font>
    <font>
      <b val="true"/>
      <sz val="9"/>
      <color theme="1"/>
      <name val="Calibri"/>
      <family val="2"/>
      <charset val="186"/>
    </font>
    <font>
      <sz val="11"/>
      <color rgb="FF000000"/>
      <name val="Calibri"/>
      <family val="2"/>
      <charset val="1"/>
    </font>
    <font>
      <sz val="11"/>
      <color rgb="FFFFFFFF"/>
      <name val="Calibri"/>
      <family val="2"/>
      <charset val="1"/>
    </font>
    <font>
      <sz val="11"/>
      <color rgb="FF000000"/>
      <name val="Calibri"/>
      <family val="2"/>
      <charset val="186"/>
    </font>
    <font>
      <b val="true"/>
      <sz val="9"/>
      <color rgb="FFFF0000"/>
      <name val="Calibri"/>
      <family val="2"/>
      <charset val="186"/>
    </font>
    <font>
      <b val="true"/>
      <sz val="12"/>
      <name val="Calibri"/>
      <family val="2"/>
      <charset val="186"/>
    </font>
    <font>
      <b val="true"/>
      <sz val="9"/>
      <color theme="0"/>
      <name val="Calibri"/>
      <family val="2"/>
      <charset val="186"/>
    </font>
    <font>
      <b val="true"/>
      <i val="true"/>
      <sz val="9"/>
      <color theme="1"/>
      <name val="Calibri"/>
      <family val="2"/>
      <charset val="186"/>
    </font>
    <font>
      <b val="true"/>
      <u val="single"/>
      <sz val="9"/>
      <color rgb="FF993300"/>
      <name val="Calibri"/>
      <family val="2"/>
      <charset val="186"/>
    </font>
    <font>
      <sz val="11"/>
      <color theme="0"/>
      <name val="Calibri"/>
      <family val="2"/>
      <charset val="186"/>
    </font>
    <font>
      <b val="true"/>
      <sz val="9"/>
      <color rgb="FF000000"/>
      <name val="Calibri"/>
      <family val="2"/>
      <charset val="186"/>
    </font>
    <font>
      <sz val="9"/>
      <color rgb="FF000000"/>
      <name val="Calibri"/>
      <family val="2"/>
      <charset val="1"/>
    </font>
    <font>
      <b val="true"/>
      <i val="true"/>
      <u val="single"/>
      <sz val="9"/>
      <color rgb="FFFF0000"/>
      <name val="Calibri"/>
      <family val="2"/>
      <charset val="186"/>
    </font>
    <font>
      <b val="true"/>
      <i val="true"/>
      <sz val="9"/>
      <color rgb="FF000000"/>
      <name val="Calibri"/>
      <family val="2"/>
      <charset val="186"/>
    </font>
    <font>
      <b val="true"/>
      <sz val="11"/>
      <color theme="1"/>
      <name val="Calibri"/>
      <family val="2"/>
      <charset val="186"/>
    </font>
    <font>
      <sz val="12"/>
      <name val="Times New Roman"/>
      <family val="1"/>
      <charset val="186"/>
    </font>
    <font>
      <i val="true"/>
      <sz val="9"/>
      <color rgb="FFFF0000"/>
      <name val="Calibri"/>
      <family val="2"/>
      <charset val="1"/>
    </font>
  </fonts>
  <fills count="23">
    <fill>
      <patternFill patternType="none"/>
    </fill>
    <fill>
      <patternFill patternType="gray125"/>
    </fill>
    <fill>
      <patternFill patternType="solid">
        <fgColor rgb="FF808080"/>
        <bgColor rgb="FF7F7F7F"/>
      </patternFill>
    </fill>
    <fill>
      <patternFill patternType="solid">
        <fgColor theme="1" tint="0.4999"/>
        <bgColor rgb="FF808080"/>
      </patternFill>
    </fill>
    <fill>
      <patternFill patternType="solid">
        <fgColor theme="0"/>
        <bgColor rgb="FFEAF0F6"/>
      </patternFill>
    </fill>
    <fill>
      <patternFill patternType="solid">
        <fgColor theme="4" tint="0.7999"/>
        <bgColor rgb="FFD9E1F2"/>
      </patternFill>
    </fill>
    <fill>
      <patternFill patternType="solid">
        <fgColor theme="4"/>
        <bgColor rgb="FF558ED5"/>
      </patternFill>
    </fill>
    <fill>
      <patternFill patternType="solid">
        <fgColor theme="0" tint="-0.35"/>
        <bgColor rgb="FFA5A5A5"/>
      </patternFill>
    </fill>
    <fill>
      <patternFill patternType="solid">
        <fgColor rgb="FFA5A5A5"/>
        <bgColor rgb="FFA6A6A6"/>
      </patternFill>
    </fill>
    <fill>
      <patternFill patternType="solid">
        <fgColor rgb="FFED7D31"/>
        <bgColor rgb="FFC65911"/>
      </patternFill>
    </fill>
    <fill>
      <patternFill patternType="solid">
        <fgColor rgb="FF4472C4"/>
        <bgColor rgb="FF4F81BD"/>
      </patternFill>
    </fill>
    <fill>
      <patternFill patternType="solid">
        <fgColor rgb="FFFCE4D6"/>
        <bgColor rgb="FFEAF0F6"/>
      </patternFill>
    </fill>
    <fill>
      <patternFill patternType="solid">
        <fgColor rgb="FFF8CBAD"/>
        <bgColor rgb="FFFFC7CE"/>
      </patternFill>
    </fill>
    <fill>
      <patternFill patternType="solid">
        <fgColor rgb="FFF4B084"/>
        <bgColor rgb="FFFAC090"/>
      </patternFill>
    </fill>
    <fill>
      <patternFill patternType="solid">
        <fgColor rgb="FFC65911"/>
        <bgColor rgb="FFED7D31"/>
      </patternFill>
    </fill>
    <fill>
      <patternFill patternType="solid">
        <fgColor rgb="FF833C0C"/>
        <bgColor rgb="FF993300"/>
      </patternFill>
    </fill>
    <fill>
      <patternFill patternType="solid">
        <fgColor rgb="FFD9E1F2"/>
        <bgColor rgb="FFDCE6F2"/>
      </patternFill>
    </fill>
    <fill>
      <patternFill patternType="solid">
        <fgColor rgb="FFB4C6E7"/>
        <bgColor rgb="FF99CCFF"/>
      </patternFill>
    </fill>
    <fill>
      <patternFill patternType="solid">
        <fgColor rgb="FF8EA9DB"/>
        <bgColor rgb="FFA6A6A6"/>
      </patternFill>
    </fill>
    <fill>
      <patternFill patternType="solid">
        <fgColor rgb="FF305496"/>
        <bgColor rgb="FF203764"/>
      </patternFill>
    </fill>
    <fill>
      <patternFill patternType="solid">
        <fgColor rgb="FF203764"/>
        <bgColor rgb="FF333333"/>
      </patternFill>
    </fill>
    <fill>
      <patternFill patternType="solid">
        <fgColor rgb="FFEAF0F6"/>
        <bgColor rgb="FFDCE6F2"/>
      </patternFill>
    </fill>
    <fill>
      <patternFill patternType="solid">
        <fgColor theme="3" tint="0.3999"/>
        <bgColor rgb="FF4F81BD"/>
      </patternFill>
    </fill>
  </fills>
  <borders count="163">
    <border diagonalUp="false" diagonalDown="false">
      <left/>
      <right/>
      <top/>
      <bottom/>
      <diagonal/>
    </border>
    <border diagonalUp="false" diagonalDown="false">
      <left style="medium">
        <color rgb="FF0070C0"/>
      </left>
      <right/>
      <top style="medium">
        <color rgb="FF0070C0"/>
      </top>
      <bottom/>
      <diagonal/>
    </border>
    <border diagonalUp="false" diagonalDown="false">
      <left/>
      <right/>
      <top style="medium">
        <color rgb="FF0070C0"/>
      </top>
      <bottom/>
      <diagonal/>
    </border>
    <border diagonalUp="false" diagonalDown="false">
      <left/>
      <right style="medium">
        <color rgb="FF0070C0"/>
      </right>
      <top style="medium">
        <color rgb="FF0070C0"/>
      </top>
      <bottom/>
      <diagonal/>
    </border>
    <border diagonalUp="false" diagonalDown="false">
      <left style="medium">
        <color rgb="FF0070C0"/>
      </left>
      <right/>
      <top/>
      <bottom/>
      <diagonal/>
    </border>
    <border diagonalUp="false" diagonalDown="false">
      <left/>
      <right style="medium">
        <color rgb="FF0070C0"/>
      </right>
      <top/>
      <bottom/>
      <diagonal/>
    </border>
    <border diagonalUp="false" diagonalDown="false">
      <left style="medium">
        <color rgb="FF0070C0"/>
      </left>
      <right style="medium">
        <color rgb="FF0070C0"/>
      </right>
      <top/>
      <bottom/>
      <diagonal/>
    </border>
    <border diagonalUp="false" diagonalDown="false">
      <left/>
      <right style="medium">
        <color rgb="FF0070C0"/>
      </right>
      <top/>
      <bottom style="thin">
        <color rgb="FFFFFFFF"/>
      </bottom>
      <diagonal/>
    </border>
    <border diagonalUp="false" diagonalDown="false">
      <left/>
      <right style="medium">
        <color rgb="FF0070C0"/>
      </right>
      <top style="thin">
        <color rgb="FFFFFFFF"/>
      </top>
      <bottom style="thin">
        <color rgb="FFFFFFFF"/>
      </bottom>
      <diagonal/>
    </border>
    <border diagonalUp="false" diagonalDown="false">
      <left/>
      <right style="medium">
        <color rgb="FF0070C0"/>
      </right>
      <top style="thin">
        <color rgb="FFFFFFFF"/>
      </top>
      <bottom/>
      <diagonal/>
    </border>
    <border diagonalUp="false" diagonalDown="false">
      <left/>
      <right/>
      <top/>
      <bottom style="thin">
        <color rgb="FFFFFFFF"/>
      </bottom>
      <diagonal/>
    </border>
    <border diagonalUp="false" diagonalDown="false">
      <left style="thin">
        <color rgb="FFFFFFFF"/>
      </left>
      <right style="medium">
        <color rgb="FF0070C0"/>
      </right>
      <top/>
      <bottom style="thin">
        <color rgb="FFFFFFFF"/>
      </bottom>
      <diagonal/>
    </border>
    <border diagonalUp="false" diagonalDown="false">
      <left/>
      <right style="thin">
        <color rgb="FFFFFFFF"/>
      </right>
      <top style="thin">
        <color rgb="FFFFFFFF"/>
      </top>
      <bottom style="thin">
        <color rgb="FFFFFFFF"/>
      </bottom>
      <diagonal/>
    </border>
    <border diagonalUp="false" diagonalDown="false">
      <left style="thin">
        <color rgb="FFFFFFFF"/>
      </left>
      <right style="medium">
        <color rgb="FF0070C0"/>
      </right>
      <top/>
      <bottom/>
      <diagonal/>
    </border>
    <border diagonalUp="false" diagonalDown="false">
      <left style="medium">
        <color rgb="FF0070C0"/>
      </left>
      <right/>
      <top/>
      <bottom style="medium">
        <color rgb="FF808080"/>
      </bottom>
      <diagonal/>
    </border>
    <border diagonalUp="false" diagonalDown="false">
      <left/>
      <right/>
      <top/>
      <bottom style="medium">
        <color rgb="FF808080"/>
      </bottom>
      <diagonal/>
    </border>
    <border diagonalUp="false" diagonalDown="false">
      <left/>
      <right style="medium">
        <color rgb="FF0070C0"/>
      </right>
      <top/>
      <bottom style="medium">
        <color rgb="FF808080"/>
      </bottom>
      <diagonal/>
    </border>
    <border diagonalUp="false" diagonalDown="false">
      <left/>
      <right style="thin">
        <color theme="0"/>
      </right>
      <top style="medium">
        <color rgb="FF808080"/>
      </top>
      <bottom style="thin">
        <color rgb="FFFFFFFF"/>
      </bottom>
      <diagonal/>
    </border>
    <border diagonalUp="false" diagonalDown="false">
      <left style="thin">
        <color theme="0"/>
      </left>
      <right style="medium">
        <color rgb="FF0070C0"/>
      </right>
      <top style="medium">
        <color rgb="FF808080"/>
      </top>
      <bottom style="thin">
        <color rgb="FFFFFFFF"/>
      </bottom>
      <diagonal/>
    </border>
    <border diagonalUp="false" diagonalDown="false">
      <left/>
      <right style="thin">
        <color theme="0"/>
      </right>
      <top style="thin">
        <color rgb="FFFFFFFF"/>
      </top>
      <bottom/>
      <diagonal/>
    </border>
    <border diagonalUp="false" diagonalDown="false">
      <left style="thin">
        <color theme="0"/>
      </left>
      <right style="medium">
        <color rgb="FF0070C0"/>
      </right>
      <top style="thin">
        <color rgb="FFFFFFFF"/>
      </top>
      <bottom/>
      <diagonal/>
    </border>
    <border diagonalUp="false" diagonalDown="false">
      <left/>
      <right style="thin">
        <color rgb="FFFFFFFF"/>
      </right>
      <top/>
      <bottom/>
      <diagonal/>
    </border>
    <border diagonalUp="false" diagonalDown="false">
      <left/>
      <right style="thin">
        <color theme="0"/>
      </right>
      <top/>
      <bottom style="thin">
        <color theme="0"/>
      </bottom>
      <diagonal/>
    </border>
    <border diagonalUp="false" diagonalDown="false">
      <left style="thin">
        <color theme="0"/>
      </left>
      <right style="thin">
        <color theme="0"/>
      </right>
      <top style="thin">
        <color theme="0"/>
      </top>
      <bottom style="thin">
        <color theme="0"/>
      </bottom>
      <diagonal/>
    </border>
    <border diagonalUp="false" diagonalDown="false">
      <left style="thin">
        <color theme="0"/>
      </left>
      <right style="thin">
        <color theme="0"/>
      </right>
      <top/>
      <bottom/>
      <diagonal/>
    </border>
    <border diagonalUp="false" diagonalDown="false">
      <left style="thin">
        <color theme="0"/>
      </left>
      <right style="medium">
        <color rgb="FF0070C0"/>
      </right>
      <top style="thin">
        <color rgb="FFFFFFFF"/>
      </top>
      <bottom style="thin">
        <color theme="0"/>
      </bottom>
      <diagonal/>
    </border>
    <border diagonalUp="false" diagonalDown="false">
      <left style="thin">
        <color rgb="FFFFFFFF"/>
      </left>
      <right style="thin">
        <color theme="0"/>
      </right>
      <top style="medium">
        <color rgb="FF808080"/>
      </top>
      <bottom/>
      <diagonal/>
    </border>
    <border diagonalUp="false" diagonalDown="false">
      <left/>
      <right/>
      <top style="thin">
        <color rgb="FFFFFFFF"/>
      </top>
      <bottom style="thin">
        <color rgb="FFFFFFFF"/>
      </bottom>
      <diagonal/>
    </border>
    <border diagonalUp="false" diagonalDown="false">
      <left style="thin">
        <color theme="0"/>
      </left>
      <right style="thick">
        <color rgb="FF4F81BD"/>
      </right>
      <top style="thin">
        <color rgb="FFFFFFFF"/>
      </top>
      <bottom style="thin">
        <color rgb="FFFFFFFF"/>
      </bottom>
      <diagonal/>
    </border>
    <border diagonalUp="false" diagonalDown="false">
      <left/>
      <right style="thick">
        <color rgb="FF4F81BD"/>
      </right>
      <top style="thin">
        <color rgb="FFFFFFFF"/>
      </top>
      <bottom style="thin">
        <color rgb="FFFFFFFF"/>
      </bottom>
      <diagonal/>
    </border>
    <border diagonalUp="false" diagonalDown="false">
      <left/>
      <right style="thick">
        <color rgb="FF4F81BD"/>
      </right>
      <top/>
      <bottom/>
      <diagonal/>
    </border>
    <border diagonalUp="false" diagonalDown="false">
      <left/>
      <right style="thick">
        <color rgb="FF4F81BD"/>
      </right>
      <top/>
      <bottom style="medium">
        <color rgb="FF808080"/>
      </bottom>
      <diagonal/>
    </border>
    <border diagonalUp="false" diagonalDown="false">
      <left/>
      <right style="medium">
        <color theme="0"/>
      </right>
      <top style="medium">
        <color rgb="FF808080"/>
      </top>
      <bottom style="thin">
        <color rgb="FFFFFFFF"/>
      </bottom>
      <diagonal/>
    </border>
    <border diagonalUp="false" diagonalDown="false">
      <left/>
      <right style="thin">
        <color theme="0"/>
      </right>
      <top style="medium">
        <color rgb="FF808080"/>
      </top>
      <bottom/>
      <diagonal/>
    </border>
    <border diagonalUp="false" diagonalDown="false">
      <left/>
      <right style="thick">
        <color rgb="FF4F81BD"/>
      </right>
      <top style="medium">
        <color rgb="FF808080"/>
      </top>
      <bottom style="thin">
        <color rgb="FFFFFFFF"/>
      </bottom>
      <diagonal/>
    </border>
    <border diagonalUp="false" diagonalDown="false">
      <left/>
      <right style="medium">
        <color theme="0"/>
      </right>
      <top style="thin">
        <color rgb="FFFFFFFF"/>
      </top>
      <bottom style="thin">
        <color rgb="FFFFFFFF"/>
      </bottom>
      <diagonal/>
    </border>
    <border diagonalUp="false" diagonalDown="false">
      <left/>
      <right style="medium">
        <color theme="0"/>
      </right>
      <top style="thin">
        <color rgb="FFFFFFFF"/>
      </top>
      <bottom style="thin">
        <color rgb="FF4F81BD"/>
      </bottom>
      <diagonal/>
    </border>
    <border diagonalUp="false" diagonalDown="false">
      <left/>
      <right/>
      <top/>
      <bottom style="thin">
        <color rgb="FF4F81BD"/>
      </bottom>
      <diagonal/>
    </border>
    <border diagonalUp="false" diagonalDown="false">
      <left style="thin">
        <color rgb="FFFFFFFF"/>
      </left>
      <right style="thick">
        <color rgb="FF4F81BD"/>
      </right>
      <top style="thin">
        <color rgb="FFFFFFFF"/>
      </top>
      <bottom style="thin">
        <color rgb="FF4F81BD"/>
      </bottom>
      <diagonal/>
    </border>
    <border diagonalUp="false" diagonalDown="false">
      <left style="medium">
        <color rgb="FF0070C0"/>
      </left>
      <right/>
      <top/>
      <bottom style="medium">
        <color theme="0" tint="-0.35"/>
      </bottom>
      <diagonal/>
    </border>
    <border diagonalUp="false" diagonalDown="false">
      <left/>
      <right/>
      <top/>
      <bottom style="medium">
        <color theme="0" tint="-0.35"/>
      </bottom>
      <diagonal/>
    </border>
    <border diagonalUp="false" diagonalDown="false">
      <left/>
      <right style="thick">
        <color rgb="FF4F81BD"/>
      </right>
      <top/>
      <bottom style="medium">
        <color theme="0" tint="-0.35"/>
      </bottom>
      <diagonal/>
    </border>
    <border diagonalUp="false" diagonalDown="false">
      <left/>
      <right style="thick">
        <color rgb="FF4F81BD"/>
      </right>
      <top/>
      <bottom style="thin">
        <color rgb="FFFFFFFF"/>
      </bottom>
      <diagonal/>
    </border>
    <border diagonalUp="false" diagonalDown="false">
      <left/>
      <right style="thick">
        <color rgb="FF4F81BD"/>
      </right>
      <top style="thin">
        <color rgb="FFFFFFFF"/>
      </top>
      <bottom/>
      <diagonal/>
    </border>
    <border diagonalUp="false" diagonalDown="false">
      <left style="medium">
        <color rgb="FF0070C0"/>
      </left>
      <right/>
      <top/>
      <bottom style="medium">
        <color rgb="FF0070C0"/>
      </bottom>
      <diagonal/>
    </border>
    <border diagonalUp="false" diagonalDown="false">
      <left/>
      <right/>
      <top/>
      <bottom style="medium">
        <color rgb="FF0070C0"/>
      </bottom>
      <diagonal/>
    </border>
    <border diagonalUp="false" diagonalDown="false">
      <left/>
      <right style="medium">
        <color rgb="FF0070C0"/>
      </right>
      <top/>
      <bottom style="medium">
        <color rgb="FF0070C0"/>
      </bottom>
      <diagonal/>
    </border>
    <border diagonalUp="false" diagonalDown="false">
      <left/>
      <right/>
      <top style="thin">
        <color rgb="FFFFFFFF"/>
      </top>
      <bottom/>
      <diagonal/>
    </border>
    <border diagonalUp="false" diagonalDown="false">
      <left style="thin">
        <color rgb="FFFFFFFF"/>
      </left>
      <right/>
      <top/>
      <bottom style="thin">
        <color rgb="FFFFFFFF"/>
      </bottom>
      <diagonal/>
    </border>
    <border diagonalUp="false" diagonalDown="false">
      <left style="thin">
        <color rgb="FFFFFFFF"/>
      </left>
      <right/>
      <top/>
      <bottom/>
      <diagonal/>
    </border>
    <border diagonalUp="false" diagonalDown="false">
      <left style="thin">
        <color theme="0"/>
      </left>
      <right/>
      <top style="medium">
        <color rgb="FF808080"/>
      </top>
      <bottom style="thin">
        <color rgb="FFFFFFFF"/>
      </bottom>
      <diagonal/>
    </border>
    <border diagonalUp="false" diagonalDown="false">
      <left style="thin">
        <color rgb="FFFFFFFF"/>
      </left>
      <right/>
      <top style="thin">
        <color rgb="FFFFFFFF"/>
      </top>
      <bottom style="thin">
        <color rgb="FFFFFFFF"/>
      </bottom>
      <diagonal/>
    </border>
    <border diagonalUp="false" diagonalDown="false">
      <left style="thin">
        <color rgb="FFFFFFFF"/>
      </left>
      <right/>
      <top style="thin">
        <color rgb="FFFFFFFF"/>
      </top>
      <bottom/>
      <diagonal/>
    </border>
    <border diagonalUp="false" diagonalDown="false">
      <left style="thin">
        <color theme="0"/>
      </left>
      <right/>
      <top style="medium">
        <color rgb="FF808080"/>
      </top>
      <bottom/>
      <diagonal/>
    </border>
    <border diagonalUp="false" diagonalDown="false">
      <left/>
      <right style="medium">
        <color rgb="FF808080"/>
      </right>
      <top/>
      <bottom/>
      <diagonal/>
    </border>
    <border diagonalUp="false" diagonalDown="false">
      <left style="thick">
        <color rgb="FF4F81BD"/>
      </left>
      <right/>
      <top style="thick">
        <color rgb="FF4F81BD"/>
      </top>
      <bottom/>
      <diagonal/>
    </border>
    <border diagonalUp="false" diagonalDown="false">
      <left/>
      <right style="thick">
        <color rgb="FF4F81BD"/>
      </right>
      <top style="thick">
        <color rgb="FF4F81BD"/>
      </top>
      <bottom/>
      <diagonal/>
    </border>
    <border diagonalUp="false" diagonalDown="false">
      <left style="thick">
        <color rgb="FF4F81BD"/>
      </left>
      <right/>
      <top/>
      <bottom/>
      <diagonal/>
    </border>
    <border diagonalUp="false" diagonalDown="false">
      <left/>
      <right style="thick">
        <color rgb="FF4F81BD"/>
      </right>
      <top/>
      <bottom style="thin">
        <color rgb="FF4F81BD"/>
      </bottom>
      <diagonal/>
    </border>
    <border diagonalUp="false" diagonalDown="false">
      <left style="thick">
        <color rgb="FF4F81BD"/>
      </left>
      <right style="thick">
        <color rgb="FF4F81BD"/>
      </right>
      <top/>
      <bottom/>
      <diagonal/>
    </border>
    <border diagonalUp="false" diagonalDown="false">
      <left/>
      <right style="thin">
        <color rgb="FF4F81BD"/>
      </right>
      <top style="thin">
        <color rgb="FF4F81BD"/>
      </top>
      <bottom style="thin">
        <color rgb="FF4F81BD"/>
      </bottom>
      <diagonal/>
    </border>
    <border diagonalUp="false" diagonalDown="false">
      <left style="thin">
        <color rgb="FF4F81BD"/>
      </left>
      <right style="thin">
        <color rgb="FF4F81BD"/>
      </right>
      <top style="thin">
        <color rgb="FF4F81BD"/>
      </top>
      <bottom style="thin">
        <color rgb="FF4F81BD"/>
      </bottom>
      <diagonal/>
    </border>
    <border diagonalUp="false" diagonalDown="false">
      <left style="thin">
        <color rgb="FF4F81BD"/>
      </left>
      <right/>
      <top style="thin">
        <color rgb="FF4F81BD"/>
      </top>
      <bottom style="thin">
        <color rgb="FF4F81BD"/>
      </bottom>
      <diagonal/>
    </border>
    <border diagonalUp="false" diagonalDown="false">
      <left/>
      <right/>
      <top style="thin">
        <color rgb="FF4F81BD"/>
      </top>
      <bottom style="thin">
        <color rgb="FF4F81BD"/>
      </bottom>
      <diagonal/>
    </border>
    <border diagonalUp="false" diagonalDown="false">
      <left style="thin">
        <color rgb="FF4F81BD"/>
      </left>
      <right style="thick">
        <color rgb="FF4F81BD"/>
      </right>
      <top style="thin">
        <color rgb="FF4F81BD"/>
      </top>
      <bottom style="thin">
        <color rgb="FF4F81BD"/>
      </bottom>
      <diagonal/>
    </border>
    <border diagonalUp="false" diagonalDown="false">
      <left style="thick">
        <color rgb="FF4F81BD"/>
      </left>
      <right/>
      <top/>
      <bottom style="thick">
        <color rgb="FF4F81BD"/>
      </bottom>
      <diagonal/>
    </border>
    <border diagonalUp="false" diagonalDown="false">
      <left/>
      <right/>
      <top/>
      <bottom style="thick">
        <color rgb="FF4F81BD"/>
      </bottom>
      <diagonal/>
    </border>
    <border diagonalUp="false" diagonalDown="false">
      <left/>
      <right style="thick">
        <color rgb="FF4F81BD"/>
      </right>
      <top/>
      <bottom style="thick">
        <color rgb="FF4F81BD"/>
      </bottom>
      <diagonal/>
    </border>
    <border diagonalUp="false" diagonalDown="false">
      <left style="thick">
        <color rgb="FF4F81BD"/>
      </left>
      <right style="thick">
        <color theme="4"/>
      </right>
      <top style="thick">
        <color rgb="FF4F81BD"/>
      </top>
      <bottom style="medium">
        <color theme="4"/>
      </bottom>
      <diagonal/>
    </border>
    <border diagonalUp="false" diagonalDown="false">
      <left style="thick">
        <color rgb="FF4F81BD"/>
      </left>
      <right/>
      <top style="medium">
        <color theme="4"/>
      </top>
      <bottom style="medium">
        <color theme="4"/>
      </bottom>
      <diagonal/>
    </border>
    <border diagonalUp="false" diagonalDown="false">
      <left/>
      <right/>
      <top style="medium">
        <color theme="4"/>
      </top>
      <bottom style="medium">
        <color theme="4"/>
      </bottom>
      <diagonal/>
    </border>
    <border diagonalUp="false" diagonalDown="false">
      <left/>
      <right style="thick">
        <color rgb="FF4F81BD"/>
      </right>
      <top style="medium">
        <color theme="4"/>
      </top>
      <bottom style="medium">
        <color theme="4"/>
      </bottom>
      <diagonal/>
    </border>
    <border diagonalUp="false" diagonalDown="false">
      <left style="medium"/>
      <right style="medium"/>
      <top style="medium"/>
      <bottom/>
      <diagonal/>
    </border>
    <border diagonalUp="false" diagonalDown="false">
      <left style="medium"/>
      <right/>
      <top style="medium"/>
      <bottom style="medium"/>
      <diagonal/>
    </border>
    <border diagonalUp="false" diagonalDown="false">
      <left style="medium"/>
      <right/>
      <top style="medium"/>
      <bottom/>
      <diagonal/>
    </border>
    <border diagonalUp="false" diagonalDown="false">
      <left style="thick">
        <color rgb="FF4F81BD"/>
      </left>
      <right/>
      <top/>
      <bottom style="medium">
        <color theme="4"/>
      </bottom>
      <diagonal/>
    </border>
    <border diagonalUp="false" diagonalDown="false">
      <left/>
      <right/>
      <top/>
      <bottom style="medium">
        <color theme="4"/>
      </bottom>
      <diagonal/>
    </border>
    <border diagonalUp="false" diagonalDown="false">
      <left/>
      <right style="thick">
        <color rgb="FF4F81BD"/>
      </right>
      <top/>
      <bottom style="medium">
        <color theme="4"/>
      </bottom>
      <diagonal/>
    </border>
    <border diagonalUp="false" diagonalDown="false">
      <left/>
      <right/>
      <top style="medium">
        <color theme="4"/>
      </top>
      <bottom style="thick">
        <color theme="4"/>
      </bottom>
      <diagonal/>
    </border>
    <border diagonalUp="false" diagonalDown="false">
      <left/>
      <right style="thick">
        <color rgb="FF4F81BD"/>
      </right>
      <top style="medium">
        <color theme="4"/>
      </top>
      <bottom style="thick">
        <color theme="4"/>
      </bottom>
      <diagonal/>
    </border>
    <border diagonalUp="false" diagonalDown="false">
      <left style="thick">
        <color rgb="FF4F81BD"/>
      </left>
      <right/>
      <top style="thick">
        <color rgb="FF4F81BD"/>
      </top>
      <bottom style="medium">
        <color theme="4"/>
      </bottom>
      <diagonal/>
    </border>
    <border diagonalUp="false" diagonalDown="false">
      <left/>
      <right/>
      <top style="thick">
        <color rgb="FF4F81BD"/>
      </top>
      <bottom style="medium">
        <color theme="4"/>
      </bottom>
      <diagonal/>
    </border>
    <border diagonalUp="false" diagonalDown="false">
      <left/>
      <right/>
      <top style="thick">
        <color rgb="FF4F81BD"/>
      </top>
      <bottom/>
      <diagonal/>
    </border>
    <border diagonalUp="false" diagonalDown="false">
      <left/>
      <right style="thick">
        <color rgb="FF4F81BD"/>
      </right>
      <top style="thick">
        <color rgb="FF4F81BD"/>
      </top>
      <bottom style="medium">
        <color theme="4"/>
      </bottom>
      <diagonal/>
    </border>
    <border diagonalUp="false" diagonalDown="false">
      <left style="thin">
        <color theme="0"/>
      </left>
      <right style="thin">
        <color theme="0"/>
      </right>
      <top style="medium">
        <color theme="4"/>
      </top>
      <bottom style="medium">
        <color theme="4"/>
      </bottom>
      <diagonal/>
    </border>
    <border diagonalUp="false" diagonalDown="false">
      <left/>
      <right style="thin">
        <color theme="0"/>
      </right>
      <top/>
      <bottom style="medium">
        <color rgb="FF4F81BD"/>
      </bottom>
      <diagonal/>
    </border>
    <border diagonalUp="false" diagonalDown="false">
      <left style="thin">
        <color theme="0"/>
      </left>
      <right style="thin">
        <color theme="0"/>
      </right>
      <top/>
      <bottom style="thin">
        <color theme="0"/>
      </bottom>
      <diagonal/>
    </border>
    <border diagonalUp="false" diagonalDown="false">
      <left style="thick">
        <color rgb="FF4F81BD"/>
      </left>
      <right/>
      <top style="medium">
        <color rgb="FF4F81BD"/>
      </top>
      <bottom style="medium">
        <color theme="0"/>
      </bottom>
      <diagonal/>
    </border>
    <border diagonalUp="false" diagonalDown="false">
      <left/>
      <right/>
      <top style="medium">
        <color rgb="FF4F81BD"/>
      </top>
      <bottom style="medium">
        <color theme="0"/>
      </bottom>
      <diagonal/>
    </border>
    <border diagonalUp="false" diagonalDown="false">
      <left/>
      <right style="thin">
        <color theme="0"/>
      </right>
      <top/>
      <bottom style="medium">
        <color theme="0"/>
      </bottom>
      <diagonal/>
    </border>
    <border diagonalUp="false" diagonalDown="false">
      <left/>
      <right style="thin">
        <color theme="0"/>
      </right>
      <top style="medium">
        <color rgb="FF4F81BD"/>
      </top>
      <bottom style="medium">
        <color theme="0"/>
      </bottom>
      <diagonal/>
    </border>
    <border diagonalUp="false" diagonalDown="false">
      <left/>
      <right style="thick">
        <color rgb="FF4F81BD"/>
      </right>
      <top style="medium">
        <color rgb="FF4F81BD"/>
      </top>
      <bottom style="medium">
        <color theme="0"/>
      </bottom>
      <diagonal/>
    </border>
    <border diagonalUp="false" diagonalDown="false">
      <left style="thin">
        <color theme="0"/>
      </left>
      <right style="thin">
        <color theme="0"/>
      </right>
      <top style="thin">
        <color theme="0"/>
      </top>
      <bottom style="medium">
        <color theme="4"/>
      </bottom>
      <diagonal/>
    </border>
    <border diagonalUp="false" diagonalDown="false">
      <left style="thick">
        <color theme="3" tint="0.3999"/>
      </left>
      <right/>
      <top style="medium">
        <color rgb="FF4F81BD"/>
      </top>
      <bottom style="medium">
        <color rgb="FF4F81BD"/>
      </bottom>
      <diagonal/>
    </border>
    <border diagonalUp="false" diagonalDown="false">
      <left/>
      <right style="thick">
        <color theme="3" tint="0.3999"/>
      </right>
      <top style="medium">
        <color rgb="FF4F81BD"/>
      </top>
      <bottom style="medium">
        <color rgb="FF4F81BD"/>
      </bottom>
      <diagonal/>
    </border>
    <border diagonalUp="false" diagonalDown="false">
      <left style="medium">
        <color theme="0"/>
      </left>
      <right/>
      <top style="thick">
        <color rgb="FF4F81BD"/>
      </top>
      <bottom style="thick">
        <color rgb="FF4F81BD"/>
      </bottom>
      <diagonal/>
    </border>
    <border diagonalUp="false" diagonalDown="false">
      <left/>
      <right/>
      <top style="thick">
        <color theme="4"/>
      </top>
      <bottom style="thick">
        <color rgb="FF4F81BD"/>
      </bottom>
      <diagonal/>
    </border>
    <border diagonalUp="false" diagonalDown="false">
      <left style="thick">
        <color rgb="FF4F81BD"/>
      </left>
      <right style="thick">
        <color rgb="FF4F81BD"/>
      </right>
      <top/>
      <bottom style="thick">
        <color theme="0"/>
      </bottom>
      <diagonal/>
    </border>
    <border diagonalUp="false" diagonalDown="false">
      <left/>
      <right/>
      <top style="thick">
        <color rgb="FF4F81BD"/>
      </top>
      <bottom style="thin">
        <color rgb="FF4F81BD"/>
      </bottom>
      <diagonal/>
    </border>
    <border diagonalUp="false" diagonalDown="false">
      <left/>
      <right style="thick">
        <color rgb="FF4F81BD"/>
      </right>
      <top style="thick">
        <color rgb="FF4F81BD"/>
      </top>
      <bottom style="thin">
        <color rgb="FF4F81BD"/>
      </bottom>
      <diagonal/>
    </border>
    <border diagonalUp="false" diagonalDown="false">
      <left style="thin">
        <color theme="0"/>
      </left>
      <right style="thin">
        <color theme="0"/>
      </right>
      <top style="medium">
        <color theme="4"/>
      </top>
      <bottom style="thin">
        <color theme="0"/>
      </bottom>
      <diagonal/>
    </border>
    <border diagonalUp="false" diagonalDown="false">
      <left style="thin">
        <color theme="0"/>
      </left>
      <right style="thin">
        <color theme="0"/>
      </right>
      <top style="thin">
        <color theme="0"/>
      </top>
      <bottom/>
      <diagonal/>
    </border>
    <border diagonalUp="false" diagonalDown="false">
      <left style="thick">
        <color theme="3" tint="0.3999"/>
      </left>
      <right/>
      <top/>
      <bottom/>
      <diagonal/>
    </border>
    <border diagonalUp="false" diagonalDown="false">
      <left/>
      <right style="thick">
        <color theme="3" tint="0.3999"/>
      </right>
      <top/>
      <bottom/>
      <diagonal/>
    </border>
    <border diagonalUp="false" diagonalDown="false">
      <left style="thick">
        <color theme="3" tint="0.3999"/>
      </left>
      <right/>
      <top/>
      <bottom style="medium">
        <color rgb="FF4F81BD"/>
      </bottom>
      <diagonal/>
    </border>
    <border diagonalUp="false" diagonalDown="false">
      <left/>
      <right style="thick">
        <color theme="3" tint="0.3999"/>
      </right>
      <top/>
      <bottom style="medium">
        <color rgb="FF4F81BD"/>
      </bottom>
      <diagonal/>
    </border>
    <border diagonalUp="false" diagonalDown="false">
      <left style="thick">
        <color rgb="FF4F81BD"/>
      </left>
      <right/>
      <top style="thick">
        <color rgb="FF4F81BD"/>
      </top>
      <bottom style="thin">
        <color rgb="FF4F81BD"/>
      </bottom>
      <diagonal/>
    </border>
    <border diagonalUp="false" diagonalDown="false">
      <left style="thick">
        <color rgb="FF4F81BD"/>
      </left>
      <right/>
      <top style="thin">
        <color rgb="FF4F81BD"/>
      </top>
      <bottom style="medium">
        <color rgb="FF4F81BD"/>
      </bottom>
      <diagonal/>
    </border>
    <border diagonalUp="false" diagonalDown="false">
      <left/>
      <right/>
      <top style="thin">
        <color rgb="FF4F81BD"/>
      </top>
      <bottom style="medium">
        <color rgb="FF4F81BD"/>
      </bottom>
      <diagonal/>
    </border>
    <border diagonalUp="false" diagonalDown="false">
      <left/>
      <right style="thick">
        <color rgb="FF4F81BD"/>
      </right>
      <top style="thin">
        <color rgb="FF4F81BD"/>
      </top>
      <bottom style="medium">
        <color rgb="FF4F81BD"/>
      </bottom>
      <diagonal/>
    </border>
    <border diagonalUp="false" diagonalDown="false">
      <left style="thin">
        <color theme="0"/>
      </left>
      <right style="thin">
        <color theme="0"/>
      </right>
      <top style="medium">
        <color theme="4"/>
      </top>
      <bottom/>
      <diagonal/>
    </border>
    <border diagonalUp="false" diagonalDown="false">
      <left style="thick">
        <color rgb="FF4F81BD"/>
      </left>
      <right/>
      <top style="thick">
        <color rgb="FF4F81BD"/>
      </top>
      <bottom style="thick">
        <color rgb="FF4F81BD"/>
      </bottom>
      <diagonal/>
    </border>
    <border diagonalUp="false" diagonalDown="false">
      <left style="thin">
        <color theme="0"/>
      </left>
      <right style="thin">
        <color theme="0"/>
      </right>
      <top style="thick">
        <color theme="4"/>
      </top>
      <bottom style="thick">
        <color theme="4"/>
      </bottom>
      <diagonal/>
    </border>
    <border diagonalUp="false" diagonalDown="false">
      <left/>
      <right style="thick">
        <color rgb="FF4F81BD"/>
      </right>
      <top style="thick">
        <color rgb="FF4F81BD"/>
      </top>
      <bottom style="thick">
        <color rgb="FF4F81BD"/>
      </bottom>
      <diagonal/>
    </border>
    <border diagonalUp="false" diagonalDown="false">
      <left style="thin">
        <color theme="0"/>
      </left>
      <right style="thin">
        <color theme="0"/>
      </right>
      <top/>
      <bottom style="medium">
        <color theme="4"/>
      </bottom>
      <diagonal/>
    </border>
    <border diagonalUp="false" diagonalDown="false">
      <left style="thin">
        <color theme="0"/>
      </left>
      <right style="thin">
        <color theme="0"/>
      </right>
      <top/>
      <bottom style="thick">
        <color theme="4"/>
      </bottom>
      <diagonal/>
    </border>
    <border diagonalUp="false" diagonalDown="false">
      <left/>
      <right style="thin">
        <color theme="0"/>
      </right>
      <top style="thick">
        <color rgb="FF4F81BD"/>
      </top>
      <bottom/>
      <diagonal/>
    </border>
    <border diagonalUp="false" diagonalDown="false">
      <left/>
      <right style="thin">
        <color theme="0"/>
      </right>
      <top style="thick">
        <color theme="4"/>
      </top>
      <bottom style="thin">
        <color rgb="FFFFFFFF"/>
      </bottom>
      <diagonal/>
    </border>
    <border diagonalUp="false" diagonalDown="false">
      <left/>
      <right style="thin">
        <color theme="0"/>
      </right>
      <top style="thin">
        <color rgb="FFFFFFFF"/>
      </top>
      <bottom style="thick">
        <color rgb="FF4F81BD"/>
      </bottom>
      <diagonal/>
    </border>
    <border diagonalUp="false" diagonalDown="false">
      <left/>
      <right/>
      <top style="thick">
        <color rgb="FF4F81BD"/>
      </top>
      <bottom style="medium">
        <color theme="0"/>
      </bottom>
      <diagonal/>
    </border>
    <border diagonalUp="false" diagonalDown="false">
      <left/>
      <right style="thick">
        <color rgb="FF4F81BD"/>
      </right>
      <top style="thick">
        <color rgb="FF4F81BD"/>
      </top>
      <bottom style="medium">
        <color theme="0"/>
      </bottom>
      <diagonal/>
    </border>
    <border diagonalUp="false" diagonalDown="false">
      <left/>
      <right style="thick">
        <color rgb="FF4F81BD"/>
      </right>
      <top style="medium">
        <color theme="0"/>
      </top>
      <bottom/>
      <diagonal/>
    </border>
    <border diagonalUp="false" diagonalDown="false">
      <left style="thick">
        <color rgb="FF4F81BD"/>
      </left>
      <right/>
      <top/>
      <bottom style="thick">
        <color theme="0"/>
      </bottom>
      <diagonal/>
    </border>
    <border diagonalUp="false" diagonalDown="false">
      <left style="thin">
        <color theme="0"/>
      </left>
      <right/>
      <top style="medium">
        <color rgb="FF0070C0"/>
      </top>
      <bottom/>
      <diagonal/>
    </border>
    <border diagonalUp="false" diagonalDown="false">
      <left/>
      <right style="thin">
        <color theme="0"/>
      </right>
      <top style="medium">
        <color rgb="FF0070C0"/>
      </top>
      <bottom/>
      <diagonal/>
    </border>
    <border diagonalUp="false" diagonalDown="false">
      <left style="thin">
        <color theme="0"/>
      </left>
      <right style="thin">
        <color theme="0"/>
      </right>
      <top style="medium">
        <color rgb="FF0070C0"/>
      </top>
      <bottom/>
      <diagonal/>
    </border>
    <border diagonalUp="false" diagonalDown="false">
      <left style="thin">
        <color theme="0"/>
      </left>
      <right style="medium">
        <color rgb="FF0070C0"/>
      </right>
      <top style="medium">
        <color rgb="FF0070C0"/>
      </top>
      <bottom/>
      <diagonal/>
    </border>
    <border diagonalUp="false" diagonalDown="false">
      <left/>
      <right/>
      <top/>
      <bottom style="medium">
        <color theme="0"/>
      </bottom>
      <diagonal/>
    </border>
    <border diagonalUp="false" diagonalDown="false">
      <left/>
      <right/>
      <top style="medium">
        <color theme="0"/>
      </top>
      <bottom style="medium">
        <color theme="0"/>
      </bottom>
      <diagonal/>
    </border>
    <border diagonalUp="false" diagonalDown="false">
      <left/>
      <right style="medium">
        <color theme="0"/>
      </right>
      <top/>
      <bottom/>
      <diagonal/>
    </border>
    <border diagonalUp="false" diagonalDown="false">
      <left style="medium">
        <color theme="0"/>
      </left>
      <right style="medium">
        <color theme="0"/>
      </right>
      <top/>
      <bottom/>
      <diagonal/>
    </border>
    <border diagonalUp="false" diagonalDown="false">
      <left style="thin">
        <color theme="0"/>
      </left>
      <right style="medium">
        <color theme="0"/>
      </right>
      <top style="thin">
        <color theme="0"/>
      </top>
      <bottom style="thin">
        <color theme="0"/>
      </bottom>
      <diagonal/>
    </border>
    <border diagonalUp="false" diagonalDown="false">
      <left style="medium">
        <color theme="0" tint="-0.35"/>
      </left>
      <right style="medium">
        <color theme="0"/>
      </right>
      <top/>
      <bottom/>
      <diagonal/>
    </border>
    <border diagonalUp="false" diagonalDown="false">
      <left style="thin">
        <color theme="0"/>
      </left>
      <right style="medium">
        <color theme="0"/>
      </right>
      <top/>
      <bottom/>
      <diagonal/>
    </border>
    <border diagonalUp="false" diagonalDown="false">
      <left style="medium">
        <color theme="0"/>
      </left>
      <right style="medium">
        <color rgb="FF0070C0"/>
      </right>
      <top/>
      <bottom/>
      <diagonal/>
    </border>
    <border diagonalUp="false" diagonalDown="false">
      <left/>
      <right style="medium">
        <color theme="0"/>
      </right>
      <top style="thin">
        <color theme="0"/>
      </top>
      <bottom style="medium">
        <color theme="0"/>
      </bottom>
      <diagonal/>
    </border>
    <border diagonalUp="false" diagonalDown="false">
      <left style="medium">
        <color theme="0" tint="-0.35"/>
      </left>
      <right/>
      <top/>
      <bottom/>
      <diagonal/>
    </border>
    <border diagonalUp="false" diagonalDown="false">
      <left style="medium">
        <color theme="0"/>
      </left>
      <right style="medium">
        <color theme="0"/>
      </right>
      <top style="medium">
        <color theme="0"/>
      </top>
      <bottom style="medium">
        <color theme="0"/>
      </bottom>
      <diagonal/>
    </border>
    <border diagonalUp="false" diagonalDown="false">
      <left/>
      <right style="medium">
        <color theme="0"/>
      </right>
      <top style="medium">
        <color theme="0"/>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top/>
      <bottom/>
      <diagonal/>
    </border>
    <border diagonalUp="false" diagonalDown="false">
      <left style="medium">
        <color theme="0" tint="-0.35"/>
      </left>
      <right style="thin"/>
      <top/>
      <bottom/>
      <diagonal/>
    </border>
    <border diagonalUp="false" diagonalDown="false">
      <left style="thin"/>
      <right style="medium">
        <color rgb="FF0070C0"/>
      </right>
      <top/>
      <bottom/>
      <diagonal/>
    </border>
    <border diagonalUp="false" diagonalDown="false">
      <left/>
      <right style="thin"/>
      <top style="thin"/>
      <bottom/>
      <diagonal/>
    </border>
    <border diagonalUp="false" diagonalDown="false">
      <left style="thin">
        <color theme="0"/>
      </left>
      <right/>
      <top/>
      <bottom style="medium">
        <color rgb="FF0070C0"/>
      </bottom>
      <diagonal/>
    </border>
    <border diagonalUp="false" diagonalDown="false">
      <left/>
      <right style="medium">
        <color theme="0"/>
      </right>
      <top/>
      <bottom style="medium">
        <color rgb="FF0070C0"/>
      </bottom>
      <diagonal/>
    </border>
    <border diagonalUp="false" diagonalDown="false">
      <left style="medium">
        <color theme="0"/>
      </left>
      <right style="medium">
        <color theme="0"/>
      </right>
      <top/>
      <bottom style="medium">
        <color rgb="FF0070C0"/>
      </bottom>
      <diagonal/>
    </border>
    <border diagonalUp="false" diagonalDown="false">
      <left style="medium">
        <color theme="0"/>
      </left>
      <right/>
      <top/>
      <bottom/>
      <diagonal/>
    </border>
    <border diagonalUp="false" diagonalDown="false">
      <left style="medium">
        <color theme="0"/>
      </left>
      <right style="medium">
        <color theme="0"/>
      </right>
      <top style="medium">
        <color theme="0"/>
      </top>
      <bottom/>
      <diagonal/>
    </border>
    <border diagonalUp="false" diagonalDown="false">
      <left style="thin">
        <color rgb="FF4F81BD"/>
      </left>
      <right/>
      <top/>
      <bottom/>
      <diagonal/>
    </border>
    <border diagonalUp="false" diagonalDown="false">
      <left/>
      <right style="thin">
        <color rgb="FF4F81BD"/>
      </right>
      <top/>
      <bottom/>
      <diagonal/>
    </border>
    <border diagonalUp="false" diagonalDown="false">
      <left/>
      <right style="thin">
        <color rgb="FF4F81BD"/>
      </right>
      <top/>
      <bottom style="thin">
        <color rgb="FFFFFFFF"/>
      </bottom>
      <diagonal/>
    </border>
    <border diagonalUp="false" diagonalDown="false">
      <left/>
      <right style="thin">
        <color rgb="FF4F81BD"/>
      </right>
      <top style="thin">
        <color rgb="FFFFFFFF"/>
      </top>
      <bottom style="thin">
        <color rgb="FFFFFFFF"/>
      </bottom>
      <diagonal/>
    </border>
    <border diagonalUp="false" diagonalDown="false">
      <left style="thin">
        <color rgb="FF4F81BD"/>
      </left>
      <right/>
      <top/>
      <bottom style="thin">
        <color rgb="FF4F81BD"/>
      </bottom>
      <diagonal/>
    </border>
    <border diagonalUp="false" diagonalDown="false">
      <left/>
      <right style="thin">
        <color rgb="FF4F81BD"/>
      </right>
      <top style="thin">
        <color rgb="FFFFFFFF"/>
      </top>
      <bottom style="thin">
        <color rgb="FF4F81BD"/>
      </bottom>
      <diagonal/>
    </border>
    <border diagonalUp="false" diagonalDown="false">
      <left style="medium">
        <color rgb="FF0070C0"/>
      </left>
      <right/>
      <top/>
      <bottom style="thin">
        <color theme="0"/>
      </bottom>
      <diagonal/>
    </border>
    <border diagonalUp="false" diagonalDown="false">
      <left style="medium">
        <color rgb="FF0070C0"/>
      </left>
      <right/>
      <top style="thin">
        <color theme="0"/>
      </top>
      <bottom/>
      <diagonal/>
    </border>
    <border diagonalUp="false" diagonalDown="false">
      <left style="medium">
        <color rgb="FF0070C0"/>
      </left>
      <right/>
      <top style="thin">
        <color theme="4"/>
      </top>
      <bottom style="medium">
        <color rgb="FF808080"/>
      </bottom>
      <diagonal/>
    </border>
    <border diagonalUp="false" diagonalDown="false">
      <left/>
      <right style="medium">
        <color rgb="FF0070C0"/>
      </right>
      <top style="medium">
        <color rgb="FF808080"/>
      </top>
      <bottom style="thin">
        <color rgb="FFFFFFFF"/>
      </bottom>
      <diagonal/>
    </border>
    <border diagonalUp="false" diagonalDown="false">
      <left style="medium">
        <color theme="0"/>
      </left>
      <right style="medium">
        <color rgb="FF0070C0"/>
      </right>
      <top style="thin">
        <color rgb="FFFFFFFF"/>
      </top>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cellStyleXfs>
  <cellXfs count="622">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4" fontId="6" fillId="0" borderId="2" xfId="0" applyFont="true" applyBorder="true" applyAlignment="true" applyProtection="false">
      <alignment horizontal="general" vertical="bottom" textRotation="0" wrapText="false" indent="0" shrinkToFit="false"/>
      <protection locked="true" hidden="false"/>
    </xf>
    <xf numFmtId="164" fontId="7" fillId="4" borderId="3"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left"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center" vertical="bottom" textRotation="0" wrapText="false" indent="0" shrinkToFit="false"/>
      <protection locked="true" hidden="false"/>
    </xf>
    <xf numFmtId="167" fontId="8" fillId="0" borderId="0" xfId="19" applyFont="true" applyBorder="true" applyAlignment="true" applyProtection="true">
      <alignment horizontal="general" vertical="bottom" textRotation="0" wrapText="false" indent="0" shrinkToFit="false"/>
      <protection locked="true" hidden="false"/>
    </xf>
    <xf numFmtId="167" fontId="8" fillId="0" borderId="0" xfId="19" applyFont="true" applyBorder="true" applyAlignment="true" applyProtection="true">
      <alignment horizontal="center" vertical="center" textRotation="0" wrapText="false" indent="0" shrinkToFit="false"/>
      <protection locked="true" hidden="false"/>
    </xf>
    <xf numFmtId="164" fontId="6" fillId="0" borderId="4"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6" fillId="0" borderId="5" xfId="0" applyFont="true" applyBorder="true" applyAlignment="true" applyProtection="false">
      <alignment horizontal="general" vertical="bottom" textRotation="0" wrapText="false" indent="0" shrinkToFit="false"/>
      <protection locked="true" hidden="false"/>
    </xf>
    <xf numFmtId="164" fontId="9" fillId="0" borderId="6" xfId="0" applyFont="true" applyBorder="true" applyAlignment="true" applyProtection="false">
      <alignment horizontal="center" vertical="bottom" textRotation="0" wrapText="true" indent="0" shrinkToFit="false"/>
      <protection locked="true" hidden="false"/>
    </xf>
    <xf numFmtId="164" fontId="8" fillId="0" borderId="0" xfId="0" applyFont="true" applyBorder="false" applyAlignment="true" applyProtection="false">
      <alignment horizontal="left"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0" borderId="5" xfId="0" applyFont="true" applyBorder="true" applyAlignment="false" applyProtection="false">
      <alignment horizontal="general" vertical="bottom" textRotation="0" wrapText="false" indent="0" shrinkToFit="false"/>
      <protection locked="true" hidden="false"/>
    </xf>
    <xf numFmtId="164" fontId="12" fillId="0" borderId="4" xfId="0" applyFont="true" applyBorder="true" applyAlignment="false" applyProtection="false">
      <alignment horizontal="general" vertical="bottom" textRotation="0" wrapText="false" indent="0" shrinkToFit="false"/>
      <protection locked="true" hidden="false"/>
    </xf>
    <xf numFmtId="164" fontId="10" fillId="5" borderId="7" xfId="0" applyFont="true" applyBorder="true" applyAlignment="true" applyProtection="true">
      <alignment horizontal="right" vertical="center" textRotation="0" wrapText="true" indent="0" shrinkToFit="false"/>
      <protection locked="false" hidden="false"/>
    </xf>
    <xf numFmtId="164" fontId="13" fillId="0" borderId="4" xfId="0" applyFont="true" applyBorder="true" applyAlignment="true" applyProtection="false">
      <alignment horizontal="general" vertical="center" textRotation="0" wrapText="false" indent="0" shrinkToFit="false"/>
      <protection locked="true" hidden="false"/>
    </xf>
    <xf numFmtId="165" fontId="5" fillId="5" borderId="8" xfId="0" applyFont="true" applyBorder="true" applyAlignment="true" applyProtection="false">
      <alignment horizontal="right" vertical="center" textRotation="0" wrapText="false" indent="0" shrinkToFit="false"/>
      <protection locked="true" hidden="false"/>
    </xf>
    <xf numFmtId="167" fontId="8" fillId="0" borderId="0" xfId="19" applyFont="true" applyBorder="true" applyAlignment="true" applyProtection="true">
      <alignment horizontal="right" vertical="bottom" textRotation="0" wrapText="false" indent="0" shrinkToFit="false"/>
      <protection locked="true" hidden="false"/>
    </xf>
    <xf numFmtId="164" fontId="13" fillId="0" borderId="4" xfId="0" applyFont="true" applyBorder="true" applyAlignment="true" applyProtection="false">
      <alignment horizontal="left" vertical="center" textRotation="0" wrapText="false" indent="0" shrinkToFit="false"/>
      <protection locked="true" hidden="false"/>
    </xf>
    <xf numFmtId="168" fontId="5" fillId="5" borderId="8" xfId="0" applyFont="true" applyBorder="true" applyAlignment="true" applyProtection="false">
      <alignment horizontal="right" vertical="center" textRotation="0" wrapText="false" indent="0" shrinkToFit="false"/>
      <protection locked="true" hidden="false"/>
    </xf>
    <xf numFmtId="168" fontId="5" fillId="5" borderId="9" xfId="0" applyFont="true" applyBorder="true" applyAlignment="true" applyProtection="true">
      <alignment horizontal="center" vertical="center" textRotation="0" wrapText="false" indent="0" shrinkToFit="false"/>
      <protection locked="false" hidden="false"/>
    </xf>
    <xf numFmtId="164" fontId="13" fillId="0" borderId="0" xfId="0" applyFont="true" applyBorder="false" applyAlignment="true" applyProtection="false">
      <alignment horizontal="left" vertical="center" textRotation="0" wrapText="false" indent="0" shrinkToFit="false"/>
      <protection locked="true" hidden="false"/>
    </xf>
    <xf numFmtId="164" fontId="13" fillId="0" borderId="5" xfId="0" applyFont="true" applyBorder="true" applyAlignment="true" applyProtection="false">
      <alignment horizontal="left" vertical="center" textRotation="0" wrapText="false" indent="0" shrinkToFit="false"/>
      <protection locked="true" hidden="false"/>
    </xf>
    <xf numFmtId="168" fontId="14" fillId="6" borderId="5"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true" applyAlignment="true" applyProtection="false">
      <alignment horizontal="left" vertical="center" textRotation="0" wrapText="false" indent="0" shrinkToFit="false"/>
      <protection locked="true" hidden="false"/>
    </xf>
    <xf numFmtId="164" fontId="10" fillId="0" borderId="5" xfId="0" applyFont="true" applyBorder="true" applyAlignment="true" applyProtection="false">
      <alignment horizontal="general" vertical="center" textRotation="0" wrapText="true" indent="0" shrinkToFit="false"/>
      <protection locked="true" hidden="false"/>
    </xf>
    <xf numFmtId="164" fontId="13" fillId="0" borderId="4" xfId="0" applyFont="true" applyBorder="true" applyAlignment="true" applyProtection="false">
      <alignment horizontal="left" vertical="center" textRotation="0" wrapText="false" indent="1" shrinkToFit="false"/>
      <protection locked="true" hidden="false"/>
    </xf>
    <xf numFmtId="164" fontId="5" fillId="5" borderId="10" xfId="0" applyFont="true" applyBorder="true" applyAlignment="true" applyProtection="true">
      <alignment horizontal="general" vertical="center" textRotation="0" wrapText="false" indent="0" shrinkToFit="false"/>
      <protection locked="false" hidden="false"/>
    </xf>
    <xf numFmtId="169" fontId="5" fillId="5" borderId="11" xfId="19" applyFont="true" applyBorder="true" applyAlignment="true" applyProtection="true">
      <alignment horizontal="general" vertical="center" textRotation="0" wrapText="false" indent="0" shrinkToFit="false"/>
      <protection locked="false" hidden="false"/>
    </xf>
    <xf numFmtId="164" fontId="5" fillId="5" borderId="12" xfId="0" applyFont="true" applyBorder="true" applyAlignment="true" applyProtection="true">
      <alignment horizontal="center" vertical="center" textRotation="0" wrapText="false" indent="0" shrinkToFit="false"/>
      <protection locked="false" hidden="false"/>
    </xf>
    <xf numFmtId="164" fontId="5" fillId="0" borderId="0" xfId="0" applyFont="true" applyBorder="true" applyAlignment="true" applyProtection="false">
      <alignment horizontal="left" vertical="center" textRotation="0" wrapText="false" indent="0" shrinkToFit="false"/>
      <protection locked="true" hidden="false"/>
    </xf>
    <xf numFmtId="167" fontId="5" fillId="0" borderId="13" xfId="19" applyFont="true" applyBorder="tru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5" fillId="0" borderId="5" xfId="0" applyFont="true" applyBorder="true" applyAlignment="true" applyProtection="false">
      <alignment horizontal="left" vertical="center" textRotation="0" wrapText="false" indent="0" shrinkToFit="false"/>
      <protection locked="true" hidden="false"/>
    </xf>
    <xf numFmtId="164" fontId="5" fillId="0" borderId="4" xfId="0" applyFont="true" applyBorder="true" applyAlignment="true" applyProtection="false">
      <alignment horizontal="left" vertical="center" textRotation="0" wrapText="false" indent="0" shrinkToFit="false"/>
      <protection locked="true" hidden="false"/>
    </xf>
    <xf numFmtId="169" fontId="5" fillId="5" borderId="7" xfId="0" applyFont="true" applyBorder="true" applyAlignment="true" applyProtection="true">
      <alignment horizontal="right" vertical="center" textRotation="0" wrapText="false" indent="0" shrinkToFit="false"/>
      <protection locked="false" hidden="false"/>
    </xf>
    <xf numFmtId="164" fontId="5" fillId="0" borderId="4" xfId="0" applyFont="true" applyBorder="true" applyAlignment="true" applyProtection="false">
      <alignment horizontal="left" vertical="center" textRotation="0" wrapText="true" indent="0" shrinkToFit="false"/>
      <protection locked="true" hidden="false"/>
    </xf>
    <xf numFmtId="164" fontId="5" fillId="5" borderId="5" xfId="0" applyFont="true" applyBorder="true" applyAlignment="true" applyProtection="true">
      <alignment horizontal="right" vertical="center" textRotation="0" wrapText="false" indent="0" shrinkToFit="false"/>
      <protection locked="fals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3" fillId="0" borderId="4" xfId="0" applyFont="true" applyBorder="true" applyAlignment="true" applyProtection="false">
      <alignment horizontal="left" vertical="center" textRotation="0" wrapText="true" indent="0" shrinkToFit="false"/>
      <protection locked="true" hidden="false"/>
    </xf>
    <xf numFmtId="164" fontId="5" fillId="5" borderId="7" xfId="0" applyFont="true" applyBorder="true" applyAlignment="true" applyProtection="true">
      <alignment horizontal="right" vertical="center" textRotation="0" wrapText="false" indent="0" shrinkToFit="false"/>
      <protection locked="false" hidden="false"/>
    </xf>
    <xf numFmtId="164" fontId="16" fillId="0" borderId="0" xfId="0" applyFont="true" applyBorder="false" applyAlignment="true" applyProtection="false">
      <alignment horizontal="lef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7" fontId="16" fillId="0" borderId="0" xfId="19" applyFont="true" applyBorder="true" applyAlignment="true" applyProtection="true">
      <alignment horizontal="general" vertical="bottom" textRotation="0" wrapText="false" indent="0" shrinkToFit="false"/>
      <protection locked="true" hidden="false"/>
    </xf>
    <xf numFmtId="164" fontId="5" fillId="5" borderId="5" xfId="0" applyFont="true" applyBorder="true" applyAlignment="true" applyProtection="true">
      <alignment horizontal="left" vertical="center" textRotation="0" wrapText="false" indent="0" shrinkToFit="false"/>
      <protection locked="false" hidden="false"/>
    </xf>
    <xf numFmtId="164" fontId="6" fillId="0" borderId="5" xfId="0" applyFont="true" applyBorder="true" applyAlignment="true" applyProtection="false">
      <alignment horizontal="center" vertical="center" textRotation="0" wrapText="true" indent="0" shrinkToFit="false"/>
      <protection locked="true" hidden="false"/>
    </xf>
    <xf numFmtId="167" fontId="16" fillId="0" borderId="0" xfId="19" applyFont="true" applyBorder="true" applyAlignment="true" applyProtection="true">
      <alignment horizontal="right" vertical="bottom" textRotation="0" wrapText="false" indent="0" shrinkToFit="false"/>
      <protection locked="true" hidden="false"/>
    </xf>
    <xf numFmtId="164" fontId="15" fillId="0" borderId="4" xfId="0" applyFont="true" applyBorder="true" applyAlignment="true" applyProtection="false">
      <alignment horizontal="left" vertical="center" textRotation="0" wrapText="false" indent="0" shrinkToFit="false"/>
      <protection locked="true" hidden="false"/>
    </xf>
    <xf numFmtId="164" fontId="14" fillId="0" borderId="5" xfId="0" applyFont="true" applyBorder="true" applyAlignment="true" applyProtection="false">
      <alignment horizontal="center" vertical="bottom" textRotation="0" wrapText="false" indent="0" shrinkToFit="false"/>
      <protection locked="true" hidden="false"/>
    </xf>
    <xf numFmtId="164" fontId="5" fillId="0" borderId="4" xfId="0" applyFont="true" applyBorder="tru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0" fillId="0" borderId="5" xfId="0" applyFont="true" applyBorder="true" applyAlignment="true" applyProtection="false">
      <alignment horizontal="center" vertical="top" textRotation="0" wrapText="true" indent="0" shrinkToFit="false"/>
      <protection locked="true" hidden="false"/>
    </xf>
    <xf numFmtId="164" fontId="14" fillId="6" borderId="14" xfId="0" applyFont="true" applyBorder="true" applyAlignment="true" applyProtection="false">
      <alignment horizontal="general" vertical="center" textRotation="0" wrapText="false" indent="0" shrinkToFit="false"/>
      <protection locked="true" hidden="false"/>
    </xf>
    <xf numFmtId="164" fontId="14" fillId="6" borderId="15" xfId="0" applyFont="true" applyBorder="true" applyAlignment="true" applyProtection="false">
      <alignment horizontal="center" vertical="center" textRotation="0" wrapText="true" indent="0" shrinkToFit="false"/>
      <protection locked="true" hidden="false"/>
    </xf>
    <xf numFmtId="164" fontId="14" fillId="6" borderId="15" xfId="0" applyFont="true" applyBorder="true" applyAlignment="true" applyProtection="false">
      <alignment horizontal="center" vertical="bottom" textRotation="0" wrapText="false" indent="0" shrinkToFit="false"/>
      <protection locked="true" hidden="false"/>
    </xf>
    <xf numFmtId="164" fontId="14" fillId="6" borderId="16" xfId="0" applyFont="true" applyBorder="true" applyAlignment="true" applyProtection="false">
      <alignment horizontal="center" vertical="center" textRotation="0" wrapText="true" indent="0" shrinkToFit="false"/>
      <protection locked="true" hidden="false"/>
    </xf>
    <xf numFmtId="164" fontId="13" fillId="0" borderId="4" xfId="0" applyFont="true" applyBorder="true" applyAlignment="true" applyProtection="false">
      <alignment horizontal="left" vertical="bottom" textRotation="0" wrapText="false" indent="0" shrinkToFit="false"/>
      <protection locked="true" hidden="false"/>
    </xf>
    <xf numFmtId="170" fontId="5" fillId="5" borderId="17" xfId="0" applyFont="true" applyBorder="true" applyAlignment="true" applyProtection="true">
      <alignment horizontal="general" vertical="center" textRotation="0" wrapText="false" indent="0" shrinkToFit="false"/>
      <protection locked="false" hidden="false"/>
    </xf>
    <xf numFmtId="170" fontId="5" fillId="5" borderId="18" xfId="0" applyFont="true" applyBorder="true" applyAlignment="true" applyProtection="true">
      <alignment horizontal="general" vertical="center" textRotation="0" wrapText="false" indent="0" shrinkToFit="false"/>
      <protection locked="false" hidden="false"/>
    </xf>
    <xf numFmtId="170" fontId="5" fillId="5" borderId="19" xfId="0" applyFont="true" applyBorder="true" applyAlignment="true" applyProtection="true">
      <alignment horizontal="general" vertical="center" textRotation="0" wrapText="false" indent="0" shrinkToFit="false"/>
      <protection locked="false" hidden="false"/>
    </xf>
    <xf numFmtId="170" fontId="5" fillId="5" borderId="20" xfId="0" applyFont="true" applyBorder="true" applyAlignment="true" applyProtection="true">
      <alignment horizontal="general" vertical="center" textRotation="0" wrapText="false" indent="0" shrinkToFit="false"/>
      <protection locked="false" hidden="false"/>
    </xf>
    <xf numFmtId="164" fontId="18" fillId="0" borderId="4" xfId="0" applyFont="true" applyBorder="true" applyAlignment="true" applyProtection="false">
      <alignment horizontal="left" vertical="bottom" textRotation="0" wrapText="false" indent="0" shrinkToFit="false"/>
      <protection locked="true" hidden="false"/>
    </xf>
    <xf numFmtId="170" fontId="10" fillId="0" borderId="21" xfId="0" applyFont="true" applyBorder="true" applyAlignment="true" applyProtection="false">
      <alignment horizontal="general" vertical="center" textRotation="0" wrapText="false" indent="0" shrinkToFit="false"/>
      <protection locked="true" hidden="false"/>
    </xf>
    <xf numFmtId="170" fontId="10" fillId="0" borderId="13" xfId="0" applyFont="true" applyBorder="true" applyAlignment="true" applyProtection="false">
      <alignment horizontal="general" vertical="center"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70" fontId="19" fillId="5" borderId="22" xfId="0" applyFont="true" applyBorder="true" applyAlignment="true" applyProtection="true">
      <alignment horizontal="general" vertical="center" textRotation="0" wrapText="false" indent="0" shrinkToFit="false"/>
      <protection locked="false" hidden="false"/>
    </xf>
    <xf numFmtId="164" fontId="5" fillId="0" borderId="21" xfId="0" applyFont="true" applyBorder="true" applyAlignment="false" applyProtection="false">
      <alignment horizontal="general" vertical="bottom" textRotation="0" wrapText="false" indent="0" shrinkToFit="false"/>
      <protection locked="true" hidden="false"/>
    </xf>
    <xf numFmtId="170" fontId="19" fillId="5" borderId="11" xfId="0" applyFont="true" applyBorder="true" applyAlignment="true" applyProtection="true">
      <alignment horizontal="general" vertical="center" textRotation="0" wrapText="false" indent="0" shrinkToFit="false"/>
      <protection locked="fals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70" fontId="5" fillId="5" borderId="21" xfId="0" applyFont="true" applyBorder="true" applyAlignment="true" applyProtection="true">
      <alignment horizontal="general" vertical="center" textRotation="0" wrapText="false" indent="0" shrinkToFit="false"/>
      <protection locked="false" hidden="false"/>
    </xf>
    <xf numFmtId="170" fontId="10" fillId="0" borderId="11" xfId="0" applyFont="true" applyBorder="true" applyAlignment="true" applyProtection="false">
      <alignment horizontal="general" vertical="center" textRotation="0" wrapText="false" indent="0" shrinkToFit="false"/>
      <protection locked="true" hidden="false"/>
    </xf>
    <xf numFmtId="164" fontId="21" fillId="0" borderId="4" xfId="0" applyFont="true" applyBorder="true" applyAlignment="true" applyProtection="false">
      <alignment horizontal="left" vertical="bottom" textRotation="0" wrapText="false" indent="0" shrinkToFit="false"/>
      <protection locked="true" hidden="false"/>
    </xf>
    <xf numFmtId="170" fontId="19" fillId="5" borderId="23" xfId="0" applyFont="true" applyBorder="true" applyAlignment="true" applyProtection="true">
      <alignment horizontal="general" vertical="center" textRotation="0" wrapText="false" indent="0" shrinkToFit="false"/>
      <protection locked="false" hidden="false"/>
    </xf>
    <xf numFmtId="164" fontId="5" fillId="0" borderId="24" xfId="0" applyFont="true" applyBorder="true" applyAlignment="false" applyProtection="false">
      <alignment horizontal="general" vertical="bottom" textRotation="0" wrapText="false" indent="0" shrinkToFit="false"/>
      <protection locked="true" hidden="false"/>
    </xf>
    <xf numFmtId="170" fontId="5" fillId="5" borderId="23" xfId="0" applyFont="true" applyBorder="true" applyAlignment="true" applyProtection="true">
      <alignment horizontal="general" vertical="center" textRotation="0" wrapText="false" indent="0" shrinkToFit="false"/>
      <protection locked="false" hidden="false"/>
    </xf>
    <xf numFmtId="170" fontId="5" fillId="5" borderId="5" xfId="0" applyFont="true" applyBorder="true" applyAlignment="true" applyProtection="true">
      <alignment horizontal="general" vertical="center" textRotation="0" wrapText="false" indent="0" shrinkToFit="false"/>
      <protection locked="false" hidden="false"/>
    </xf>
    <xf numFmtId="170" fontId="5" fillId="0" borderId="21" xfId="0" applyFont="true" applyBorder="true" applyAlignment="true" applyProtection="false">
      <alignment horizontal="general" vertical="center" textRotation="0" wrapText="false" indent="0" shrinkToFit="false"/>
      <protection locked="true" hidden="false"/>
    </xf>
    <xf numFmtId="170" fontId="5" fillId="0" borderId="13" xfId="0" applyFont="true" applyBorder="true" applyAlignment="true" applyProtection="false">
      <alignment horizontal="general" vertical="center" textRotation="0" wrapText="false" indent="0" shrinkToFit="false"/>
      <protection locked="true" hidden="false"/>
    </xf>
    <xf numFmtId="164" fontId="13" fillId="0" borderId="4" xfId="0" applyFont="true" applyBorder="true" applyAlignment="true" applyProtection="false">
      <alignment horizontal="left" vertical="bottom" textRotation="0" wrapText="false" indent="1" shrinkToFit="false"/>
      <protection locked="true" hidden="false"/>
    </xf>
    <xf numFmtId="170" fontId="5" fillId="5" borderId="22" xfId="0" applyFont="true" applyBorder="true" applyAlignment="true" applyProtection="true">
      <alignment horizontal="general" vertical="center" textRotation="0" wrapText="false" indent="0" shrinkToFit="false"/>
      <protection locked="false" hidden="false"/>
    </xf>
    <xf numFmtId="170" fontId="5" fillId="5" borderId="7" xfId="0" applyFont="true" applyBorder="true" applyAlignment="true" applyProtection="true">
      <alignment horizontal="general" vertical="center" textRotation="0" wrapText="false" indent="0" shrinkToFit="false"/>
      <protection locked="false" hidden="false"/>
    </xf>
    <xf numFmtId="170" fontId="5" fillId="5" borderId="12" xfId="0" applyFont="true" applyBorder="true" applyAlignment="true" applyProtection="true">
      <alignment horizontal="general" vertical="center" textRotation="0" wrapText="false" indent="0" shrinkToFit="false"/>
      <protection locked="false" hidden="false"/>
    </xf>
    <xf numFmtId="170" fontId="5" fillId="5" borderId="25" xfId="0" applyFont="true" applyBorder="true" applyAlignment="true" applyProtection="true">
      <alignment horizontal="general" vertical="center" textRotation="0" wrapText="false" indent="0" shrinkToFit="false"/>
      <protection locked="false" hidden="false"/>
    </xf>
    <xf numFmtId="164" fontId="22" fillId="0" borderId="4" xfId="0" applyFont="true" applyBorder="true" applyAlignment="true" applyProtection="false">
      <alignment horizontal="left" vertical="bottom" textRotation="0" wrapText="false" indent="1" shrinkToFit="false"/>
      <protection locked="true" hidden="false"/>
    </xf>
    <xf numFmtId="170" fontId="10" fillId="0" borderId="5" xfId="0" applyFont="true" applyBorder="true" applyAlignment="true" applyProtection="false">
      <alignment horizontal="general" vertical="center" textRotation="0" wrapText="false" indent="0" shrinkToFit="false"/>
      <protection locked="true" hidden="false"/>
    </xf>
    <xf numFmtId="170" fontId="5" fillId="5" borderId="0" xfId="0" applyFont="true" applyBorder="false" applyAlignment="true" applyProtection="true">
      <alignment horizontal="general" vertical="center" textRotation="0" wrapText="false" indent="0" shrinkToFit="false"/>
      <protection locked="false" hidden="false"/>
    </xf>
    <xf numFmtId="170" fontId="5" fillId="5" borderId="13" xfId="0" applyFont="true" applyBorder="true" applyAlignment="true" applyProtection="true">
      <alignment horizontal="general" vertical="center" textRotation="0" wrapText="false" indent="0" shrinkToFit="false"/>
      <protection locked="false" hidden="false"/>
    </xf>
    <xf numFmtId="170" fontId="10" fillId="0" borderId="0" xfId="0" applyFont="true" applyBorder="false" applyAlignment="true" applyProtection="false">
      <alignment horizontal="general" vertical="center" textRotation="0" wrapText="false" indent="0" shrinkToFit="false"/>
      <protection locked="true" hidden="false"/>
    </xf>
    <xf numFmtId="164" fontId="21" fillId="0" borderId="4" xfId="0" applyFont="true" applyBorder="true" applyAlignment="true" applyProtection="false">
      <alignment horizontal="left" vertical="bottom" textRotation="0" wrapText="false" indent="1" shrinkToFit="false"/>
      <protection locked="true" hidden="false"/>
    </xf>
    <xf numFmtId="164" fontId="21" fillId="0" borderId="0" xfId="0" applyFont="true" applyBorder="false" applyAlignment="true" applyProtection="false">
      <alignment horizontal="left" vertical="bottom" textRotation="0" wrapText="false" indent="1" shrinkToFit="false"/>
      <protection locked="true" hidden="false"/>
    </xf>
    <xf numFmtId="164" fontId="5" fillId="0" borderId="5" xfId="0" applyFont="true" applyBorder="true" applyAlignment="false" applyProtection="false">
      <alignment horizontal="general" vertical="bottom" textRotation="0" wrapText="false" indent="0" shrinkToFit="false"/>
      <protection locked="true" hidden="false"/>
    </xf>
    <xf numFmtId="168" fontId="14" fillId="6" borderId="15" xfId="0" applyFont="true" applyBorder="true" applyAlignment="true" applyProtection="false">
      <alignment horizontal="center" vertical="center" textRotation="0" wrapText="true" indent="0" shrinkToFit="false"/>
      <protection locked="true" hidden="false"/>
    </xf>
    <xf numFmtId="168" fontId="14" fillId="6" borderId="16" xfId="0" applyFont="true" applyBorder="true" applyAlignment="true" applyProtection="false">
      <alignment horizontal="center" vertical="center" textRotation="0" wrapText="true" indent="0" shrinkToFit="false"/>
      <protection locked="true" hidden="false"/>
    </xf>
    <xf numFmtId="171" fontId="13" fillId="0" borderId="4" xfId="0" applyFont="true" applyBorder="true" applyAlignment="true" applyProtection="false">
      <alignment horizontal="left" vertical="bottom" textRotation="0" wrapText="false" indent="1" shrinkToFit="false"/>
      <protection locked="true" hidden="false"/>
    </xf>
    <xf numFmtId="164" fontId="5" fillId="0" borderId="26" xfId="0" applyFont="true" applyBorder="true" applyAlignment="false" applyProtection="false">
      <alignment horizontal="general" vertical="bottom" textRotation="0" wrapText="false" indent="0" shrinkToFit="false"/>
      <protection locked="true" hidden="false"/>
    </xf>
    <xf numFmtId="170" fontId="5" fillId="5" borderId="8" xfId="0" applyFont="true" applyBorder="true" applyAlignment="true" applyProtection="true">
      <alignment horizontal="general" vertical="center" textRotation="0" wrapText="false" indent="0" shrinkToFit="false"/>
      <protection locked="false" hidden="false"/>
    </xf>
    <xf numFmtId="171" fontId="18" fillId="0" borderId="4" xfId="0" applyFont="true" applyBorder="true" applyAlignment="true" applyProtection="false">
      <alignment horizontal="left" vertical="bottom" textRotation="0" wrapText="false" indent="0" shrinkToFit="false"/>
      <protection locked="true" hidden="false"/>
    </xf>
    <xf numFmtId="170" fontId="10" fillId="0" borderId="9" xfId="0" applyFont="true" applyBorder="true" applyAlignment="true" applyProtection="false">
      <alignment horizontal="general" vertical="center" textRotation="0" wrapText="false" indent="0" shrinkToFit="false"/>
      <protection locked="true" hidden="false"/>
    </xf>
    <xf numFmtId="170" fontId="5" fillId="0" borderId="5" xfId="0" applyFont="true" applyBorder="true" applyAlignment="true" applyProtection="false">
      <alignment horizontal="general" vertical="center" textRotation="0" wrapText="false" indent="0" shrinkToFit="false"/>
      <protection locked="true" hidden="false"/>
    </xf>
    <xf numFmtId="171" fontId="5" fillId="0" borderId="4" xfId="0" applyFont="true" applyBorder="true" applyAlignment="true" applyProtection="false">
      <alignment horizontal="left" vertical="center" textRotation="0" wrapText="true" indent="1" shrinkToFit="false"/>
      <protection locked="true" hidden="false"/>
    </xf>
    <xf numFmtId="171" fontId="5" fillId="0" borderId="4" xfId="0" applyFont="true" applyBorder="true" applyAlignment="true" applyProtection="false">
      <alignment horizontal="left" vertical="center" textRotation="0" wrapText="false" indent="1" shrinkToFit="false"/>
      <protection locked="true" hidden="false"/>
    </xf>
    <xf numFmtId="164" fontId="5" fillId="4" borderId="4" xfId="0" applyFont="true" applyBorder="true" applyAlignment="true" applyProtection="false">
      <alignment horizontal="left" vertical="bottom" textRotation="0" wrapText="true" indent="2" shrinkToFit="false"/>
      <protection locked="true" hidden="false"/>
    </xf>
    <xf numFmtId="164" fontId="5" fillId="0" borderId="4" xfId="0" applyFont="true" applyBorder="true" applyAlignment="true" applyProtection="false">
      <alignment horizontal="left" vertical="center" textRotation="0" wrapText="false" indent="1" shrinkToFit="false"/>
      <protection locked="true" hidden="false"/>
    </xf>
    <xf numFmtId="170" fontId="5" fillId="5" borderId="9" xfId="0" applyFont="true" applyBorder="true" applyAlignment="true" applyProtection="true">
      <alignment horizontal="general" vertical="center" textRotation="0" wrapText="false" indent="0" shrinkToFit="false"/>
      <protection locked="false" hidden="false"/>
    </xf>
    <xf numFmtId="170" fontId="10" fillId="0" borderId="7" xfId="0" applyFont="true" applyBorder="true" applyAlignment="true" applyProtection="false">
      <alignment horizontal="general" vertical="center" textRotation="0" wrapText="false" indent="0" shrinkToFit="false"/>
      <protection locked="true" hidden="false"/>
    </xf>
    <xf numFmtId="170" fontId="5" fillId="5" borderId="27" xfId="0" applyFont="true" applyBorder="true" applyAlignment="true" applyProtection="true">
      <alignment horizontal="general" vertical="center" textRotation="0" wrapText="false" indent="0" shrinkToFit="false"/>
      <protection locked="false" hidden="false"/>
    </xf>
    <xf numFmtId="170" fontId="5" fillId="0" borderId="0" xfId="0" applyFont="true" applyBorder="false" applyAlignment="true" applyProtection="false">
      <alignment horizontal="general" vertical="center" textRotation="0" wrapText="false" indent="0" shrinkToFit="false"/>
      <protection locked="true" hidden="false"/>
    </xf>
    <xf numFmtId="164" fontId="18" fillId="4" borderId="4" xfId="0" applyFont="true" applyBorder="true" applyAlignment="true" applyProtection="false">
      <alignment horizontal="left" vertical="bottom" textRotation="0" wrapText="false" indent="0" shrinkToFit="false"/>
      <protection locked="true" hidden="false"/>
    </xf>
    <xf numFmtId="164" fontId="13" fillId="4" borderId="4" xfId="0" applyFont="true" applyBorder="true" applyAlignment="true" applyProtection="false">
      <alignment horizontal="left" vertical="bottom" textRotation="0" wrapText="false" indent="0" shrinkToFit="false"/>
      <protection locked="true" hidden="false"/>
    </xf>
    <xf numFmtId="164" fontId="5" fillId="4" borderId="4" xfId="0" applyFont="true" applyBorder="true" applyAlignment="true" applyProtection="false">
      <alignment horizontal="left" vertical="bottom" textRotation="0" wrapText="true" indent="1" shrinkToFit="false"/>
      <protection locked="true" hidden="false"/>
    </xf>
    <xf numFmtId="164" fontId="5" fillId="4" borderId="4" xfId="0" applyFont="true" applyBorder="true" applyAlignment="true" applyProtection="false">
      <alignment horizontal="left" vertical="bottom" textRotation="0" wrapText="false" indent="1" shrinkToFit="false"/>
      <protection locked="true" hidden="false"/>
    </xf>
    <xf numFmtId="164" fontId="8" fillId="0" borderId="0" xfId="0" applyFont="true" applyBorder="false" applyAlignment="true" applyProtection="false">
      <alignment horizontal="center" vertical="bottom" textRotation="0" wrapText="true" indent="0" shrinkToFit="false"/>
      <protection locked="true" hidden="false"/>
    </xf>
    <xf numFmtId="164" fontId="18" fillId="0" borderId="4" xfId="0" applyFont="true" applyBorder="true" applyAlignment="true" applyProtection="false">
      <alignment horizontal="left" vertical="center" textRotation="0" wrapText="false" indent="0" shrinkToFit="false"/>
      <protection locked="true" hidden="false"/>
    </xf>
    <xf numFmtId="164" fontId="13" fillId="0" borderId="4" xfId="0" applyFont="true" applyBorder="true" applyAlignment="true" applyProtection="false">
      <alignment horizontal="left" vertical="bottom" textRotation="0" wrapText="false" indent="2" shrinkToFit="false"/>
      <protection locked="true" hidden="false"/>
    </xf>
    <xf numFmtId="164" fontId="13" fillId="0" borderId="4" xfId="0" applyFont="true" applyBorder="true" applyAlignment="true" applyProtection="false">
      <alignment horizontal="left" vertical="bottom" textRotation="0" wrapText="false" indent="5" shrinkToFit="false"/>
      <protection locked="true" hidden="false"/>
    </xf>
    <xf numFmtId="171" fontId="10" fillId="0" borderId="0" xfId="0" applyFont="true" applyBorder="false" applyAlignment="true" applyProtection="false">
      <alignment horizontal="general" vertical="center" textRotation="0" wrapText="false" indent="0" shrinkToFit="false"/>
      <protection locked="true" hidden="false"/>
    </xf>
    <xf numFmtId="171" fontId="10" fillId="0" borderId="5" xfId="0" applyFont="true" applyBorder="true" applyAlignment="true" applyProtection="false">
      <alignment horizontal="general" vertical="center" textRotation="0" wrapText="false" indent="0" shrinkToFit="false"/>
      <protection locked="true" hidden="false"/>
    </xf>
    <xf numFmtId="170" fontId="10" fillId="0" borderId="0" xfId="0" applyFont="true" applyBorder="false" applyAlignment="true" applyProtection="false">
      <alignment horizontal="right" vertical="center" textRotation="0" wrapText="false" indent="0" shrinkToFit="false"/>
      <protection locked="true" hidden="false"/>
    </xf>
    <xf numFmtId="170" fontId="10" fillId="0" borderId="5" xfId="0" applyFont="true" applyBorder="true" applyAlignment="true" applyProtection="false">
      <alignment horizontal="right" vertical="center" textRotation="0" wrapText="false" indent="0" shrinkToFit="false"/>
      <protection locked="true" hidden="false"/>
    </xf>
    <xf numFmtId="164" fontId="23" fillId="0" borderId="4" xfId="0" applyFont="true" applyBorder="true" applyAlignment="false" applyProtection="false">
      <alignment horizontal="general" vertical="bottom" textRotation="0" wrapText="false" indent="0" shrinkToFit="false"/>
      <protection locked="true" hidden="false"/>
    </xf>
    <xf numFmtId="164" fontId="5" fillId="5" borderId="0" xfId="0" applyFont="true" applyBorder="false" applyAlignment="false" applyProtection="true">
      <alignment horizontal="general" vertical="bottom" textRotation="0" wrapText="false" indent="0" shrinkToFit="false"/>
      <protection locked="false" hidden="false"/>
    </xf>
    <xf numFmtId="164" fontId="5" fillId="5" borderId="13" xfId="0" applyFont="true" applyBorder="true" applyAlignment="false" applyProtection="true">
      <alignment horizontal="general" vertical="bottom" textRotation="0" wrapText="false" indent="0" shrinkToFit="false"/>
      <protection locked="false" hidden="false"/>
    </xf>
    <xf numFmtId="164" fontId="13" fillId="0" borderId="4" xfId="0" applyFont="true" applyBorder="true" applyAlignment="true" applyProtection="false">
      <alignment horizontal="left" vertical="bottom" textRotation="0" wrapText="true" indent="0" shrinkToFit="false"/>
      <protection locked="true" hidden="false"/>
    </xf>
    <xf numFmtId="170" fontId="5" fillId="5" borderId="27" xfId="0" applyFont="true" applyBorder="true" applyAlignment="true" applyProtection="true">
      <alignment horizontal="right" vertical="center" textRotation="0" wrapText="false" indent="0" shrinkToFit="false"/>
      <protection locked="false" hidden="false"/>
    </xf>
    <xf numFmtId="170" fontId="5" fillId="5" borderId="28" xfId="0" applyFont="true" applyBorder="true" applyAlignment="true" applyProtection="true">
      <alignment horizontal="right" vertical="center" textRotation="0" wrapText="false" indent="0" shrinkToFit="false"/>
      <protection locked="false" hidden="false"/>
    </xf>
    <xf numFmtId="170" fontId="5" fillId="5" borderId="28" xfId="0" applyFont="true" applyBorder="true" applyAlignment="true" applyProtection="true">
      <alignment horizontal="general" vertical="center" textRotation="0" wrapText="false" indent="0" shrinkToFit="false"/>
      <protection locked="false" hidden="false"/>
    </xf>
    <xf numFmtId="170" fontId="5" fillId="5" borderId="29" xfId="0" applyFont="true" applyBorder="true" applyAlignment="true" applyProtection="true">
      <alignment horizontal="general" vertical="center" textRotation="0" wrapText="false" indent="0" shrinkToFit="false"/>
      <protection locked="false" hidden="false"/>
    </xf>
    <xf numFmtId="164" fontId="23" fillId="0" borderId="4" xfId="0" applyFont="true" applyBorder="true" applyAlignment="true" applyProtection="false">
      <alignment horizontal="left" vertical="bottom" textRotation="0" wrapText="true" indent="0" shrinkToFit="false"/>
      <protection locked="true" hidden="false"/>
    </xf>
    <xf numFmtId="164" fontId="23" fillId="0" borderId="4" xfId="0" applyFont="true" applyBorder="true" applyAlignment="true" applyProtection="false">
      <alignment horizontal="left" vertical="bottom" textRotation="0" wrapText="false" indent="0" shrinkToFit="false"/>
      <protection locked="true" hidden="false"/>
    </xf>
    <xf numFmtId="164" fontId="5" fillId="0" borderId="30" xfId="0" applyFont="true" applyBorder="true" applyAlignment="false" applyProtection="false">
      <alignment horizontal="general" vertical="bottom" textRotation="0" wrapText="false" indent="0" shrinkToFit="false"/>
      <protection locked="true" hidden="false"/>
    </xf>
    <xf numFmtId="165" fontId="14" fillId="6" borderId="31" xfId="0" applyFont="true" applyBorder="true" applyAlignment="true" applyProtection="false">
      <alignment horizontal="center" vertical="center" textRotation="0" wrapText="false" indent="0" shrinkToFit="false"/>
      <protection locked="true" hidden="false"/>
    </xf>
    <xf numFmtId="164" fontId="19" fillId="0" borderId="4" xfId="0" applyFont="true" applyBorder="true" applyAlignment="true" applyProtection="false">
      <alignment horizontal="left" vertical="bottom" textRotation="0" wrapText="true" indent="1" shrinkToFit="false"/>
      <protection locked="true" hidden="false"/>
    </xf>
    <xf numFmtId="170" fontId="5" fillId="5" borderId="32" xfId="0" applyFont="true" applyBorder="true" applyAlignment="true" applyProtection="true">
      <alignment horizontal="general" vertical="center" textRotation="0" wrapText="false" indent="0" shrinkToFit="false"/>
      <protection locked="false" hidden="false"/>
    </xf>
    <xf numFmtId="164" fontId="5" fillId="0" borderId="33" xfId="0" applyFont="true" applyBorder="true" applyAlignment="false" applyProtection="false">
      <alignment horizontal="general" vertical="bottom" textRotation="0" wrapText="false" indent="0" shrinkToFit="false"/>
      <protection locked="true" hidden="false"/>
    </xf>
    <xf numFmtId="170" fontId="5" fillId="5" borderId="34" xfId="0" applyFont="true" applyBorder="true" applyAlignment="true" applyProtection="true">
      <alignment horizontal="general" vertical="center" textRotation="0" wrapText="false" indent="0" shrinkToFit="false"/>
      <protection locked="false" hidden="false"/>
    </xf>
    <xf numFmtId="164" fontId="19" fillId="0" borderId="4" xfId="0" applyFont="true" applyBorder="true" applyAlignment="true" applyProtection="false">
      <alignment horizontal="left" vertical="bottom" textRotation="0" wrapText="true" indent="3" shrinkToFit="false"/>
      <protection locked="true" hidden="false"/>
    </xf>
    <xf numFmtId="170" fontId="5" fillId="5" borderId="35" xfId="0" applyFont="true" applyBorder="true" applyAlignment="true" applyProtection="true">
      <alignment horizontal="general" vertical="center" textRotation="0" wrapText="false" indent="0" shrinkToFit="false"/>
      <protection locked="false" hidden="false"/>
    </xf>
    <xf numFmtId="164" fontId="19" fillId="0" borderId="4" xfId="0" applyFont="true" applyBorder="true" applyAlignment="true" applyProtection="false">
      <alignment horizontal="general" vertical="bottom" textRotation="0" wrapText="true" indent="0" shrinkToFit="false"/>
      <protection locked="true" hidden="false"/>
    </xf>
    <xf numFmtId="170" fontId="5" fillId="5" borderId="36" xfId="0" applyFont="true" applyBorder="true" applyAlignment="true" applyProtection="true">
      <alignment horizontal="general" vertical="center" textRotation="0" wrapText="false" indent="0" shrinkToFit="false"/>
      <protection locked="false" hidden="false"/>
    </xf>
    <xf numFmtId="164" fontId="5" fillId="0" borderId="37" xfId="0" applyFont="true" applyBorder="true" applyAlignment="false" applyProtection="false">
      <alignment horizontal="general" vertical="bottom" textRotation="0" wrapText="false" indent="0" shrinkToFit="false"/>
      <protection locked="true" hidden="false"/>
    </xf>
    <xf numFmtId="170" fontId="5" fillId="5" borderId="38" xfId="0" applyFont="true" applyBorder="true" applyAlignment="true" applyProtection="true">
      <alignment horizontal="general" vertical="center" textRotation="0" wrapText="false" indent="0" shrinkToFit="false"/>
      <protection locked="false" hidden="false"/>
    </xf>
    <xf numFmtId="164" fontId="14" fillId="6" borderId="31" xfId="0" applyFont="true" applyBorder="true" applyAlignment="true" applyProtection="false">
      <alignment horizontal="center" vertical="bottom" textRotation="0" wrapText="false" indent="0" shrinkToFit="false"/>
      <protection locked="true" hidden="false"/>
    </xf>
    <xf numFmtId="164" fontId="5" fillId="0" borderId="4" xfId="0" applyFont="true" applyBorder="true" applyAlignment="true" applyProtection="false">
      <alignment horizontal="left" vertical="top" textRotation="0" wrapText="true" indent="0" shrinkToFit="false"/>
      <protection locked="true" hidden="false"/>
    </xf>
    <xf numFmtId="164" fontId="5" fillId="5" borderId="30" xfId="0" applyFont="true" applyBorder="true" applyAlignment="true" applyProtection="true">
      <alignment horizontal="left" vertical="top" textRotation="0" wrapText="false" indent="0" shrinkToFit="false"/>
      <protection locked="false" hidden="false"/>
    </xf>
    <xf numFmtId="164" fontId="5" fillId="0" borderId="39" xfId="0" applyFont="true" applyBorder="true" applyAlignment="true" applyProtection="false">
      <alignment horizontal="general" vertical="center" textRotation="0" wrapText="false" indent="0" shrinkToFit="false"/>
      <protection locked="true" hidden="false"/>
    </xf>
    <xf numFmtId="164" fontId="5" fillId="0" borderId="40" xfId="0" applyFont="true" applyBorder="true" applyAlignment="false" applyProtection="false">
      <alignment horizontal="general" vertical="bottom" textRotation="0" wrapText="false" indent="0" shrinkToFit="false"/>
      <protection locked="true" hidden="false"/>
    </xf>
    <xf numFmtId="164" fontId="5" fillId="0" borderId="41" xfId="0" applyFont="true" applyBorder="true" applyAlignment="false" applyProtection="false">
      <alignment horizontal="general" vertical="bottom" textRotation="0" wrapText="false" indent="0" shrinkToFit="false"/>
      <protection locked="true" hidden="false"/>
    </xf>
    <xf numFmtId="164" fontId="5" fillId="0" borderId="4" xfId="0" applyFont="true" applyBorder="true" applyAlignment="true" applyProtection="false">
      <alignment horizontal="general" vertical="center" textRotation="0" wrapText="false" indent="0" shrinkToFit="false"/>
      <protection locked="true" hidden="false"/>
    </xf>
    <xf numFmtId="164" fontId="10" fillId="0" borderId="4" xfId="0" applyFont="true" applyBorder="true" applyAlignment="true" applyProtection="false">
      <alignment horizontal="general" vertical="bottom"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3" fillId="0" borderId="30" xfId="0" applyFont="true" applyBorder="true" applyAlignment="false" applyProtection="false">
      <alignment horizontal="general" vertical="bottom" textRotation="0" wrapText="false" indent="0" shrinkToFit="false"/>
      <protection locked="true" hidden="false"/>
    </xf>
    <xf numFmtId="168" fontId="5" fillId="5" borderId="42" xfId="0" applyFont="true" applyBorder="true" applyAlignment="true" applyProtection="true">
      <alignment horizontal="left" vertical="center" textRotation="0" wrapText="false" indent="0" shrinkToFit="false"/>
      <protection locked="false" hidden="false"/>
    </xf>
    <xf numFmtId="164" fontId="5" fillId="5" borderId="29" xfId="0" applyFont="true" applyBorder="true" applyAlignment="true" applyProtection="true">
      <alignment horizontal="left" vertical="center" textRotation="0" wrapText="false" indent="0" shrinkToFit="false"/>
      <protection locked="false" hidden="false"/>
    </xf>
    <xf numFmtId="164" fontId="5" fillId="0" borderId="4" xfId="0" applyFont="true" applyBorder="true" applyAlignment="true" applyProtection="false">
      <alignment horizontal="general" vertical="bottom" textRotation="0" wrapText="true" indent="0" shrinkToFit="false"/>
      <protection locked="true" hidden="false"/>
    </xf>
    <xf numFmtId="164" fontId="5" fillId="5" borderId="43" xfId="0" applyFont="true" applyBorder="true" applyAlignment="true" applyProtection="true">
      <alignment horizontal="left" vertical="center" textRotation="0" wrapText="true" indent="0" shrinkToFit="false"/>
      <protection locked="false" hidden="false"/>
    </xf>
    <xf numFmtId="164" fontId="5" fillId="0" borderId="4" xfId="0" applyFont="true" applyBorder="true" applyAlignment="true" applyProtection="false">
      <alignment horizontal="general" vertical="center" textRotation="0" wrapText="true" indent="0" shrinkToFit="false"/>
      <protection locked="true" hidden="false"/>
    </xf>
    <xf numFmtId="164" fontId="15" fillId="0" borderId="30" xfId="0" applyFont="true" applyBorder="true" applyAlignment="true" applyProtection="false">
      <alignment horizontal="left" vertical="center" textRotation="0" wrapText="false" indent="0" shrinkToFit="false"/>
      <protection locked="true" hidden="false"/>
    </xf>
    <xf numFmtId="164" fontId="5" fillId="0" borderId="44" xfId="0" applyFont="true" applyBorder="true" applyAlignment="false" applyProtection="false">
      <alignment horizontal="general" vertical="bottom" textRotation="0" wrapText="false" indent="0" shrinkToFit="false"/>
      <protection locked="true" hidden="false"/>
    </xf>
    <xf numFmtId="164" fontId="5" fillId="0" borderId="45" xfId="0" applyFont="true" applyBorder="true" applyAlignment="false" applyProtection="false">
      <alignment horizontal="general" vertical="bottom" textRotation="0" wrapText="false" indent="0" shrinkToFit="false"/>
      <protection locked="true" hidden="false"/>
    </xf>
    <xf numFmtId="164" fontId="5" fillId="0" borderId="46" xfId="0" applyFont="true" applyBorder="true" applyAlignment="false" applyProtection="false">
      <alignment horizontal="general" vertical="bottom" textRotation="0" wrapText="false" indent="0" shrinkToFit="false"/>
      <protection locked="true" hidden="false"/>
    </xf>
    <xf numFmtId="167" fontId="8" fillId="0" borderId="0" xfId="19" applyFont="true" applyBorder="true" applyAlignment="true" applyProtection="true">
      <alignment horizontal="center" vertical="bottom" textRotation="0" wrapText="false" indent="0" shrinkToFit="false"/>
      <protection locked="true" hidden="false"/>
    </xf>
    <xf numFmtId="164" fontId="8" fillId="4" borderId="0" xfId="0" applyFont="true" applyBorder="false" applyAlignment="true" applyProtection="false">
      <alignment horizontal="left" vertical="bottom" textRotation="0" wrapText="false" indent="0" shrinkToFit="false"/>
      <protection locked="true" hidden="false"/>
    </xf>
    <xf numFmtId="167" fontId="8" fillId="0" borderId="0" xfId="0" applyFont="true" applyBorder="false" applyAlignment="true" applyProtection="false">
      <alignment horizontal="center" vertical="bottom" textRotation="0" wrapText="false" indent="0" shrinkToFit="false"/>
      <protection locked="true" hidden="false"/>
    </xf>
    <xf numFmtId="167" fontId="16" fillId="0" borderId="0" xfId="19" applyFont="true" applyBorder="true" applyAlignment="true" applyProtection="true">
      <alignment horizontal="center" vertical="center" textRotation="0" wrapText="false" indent="0" shrinkToFit="false"/>
      <protection locked="true" hidden="false"/>
    </xf>
    <xf numFmtId="164" fontId="8" fillId="3" borderId="0" xfId="0" applyFont="true" applyBorder="false" applyAlignment="true" applyProtection="false">
      <alignment horizontal="left" vertical="bottom" textRotation="0" wrapText="fals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true" applyProtection="false">
      <alignment horizontal="center" vertical="bottom" textRotation="0" wrapText="false" indent="0" shrinkToFit="false"/>
      <protection locked="true" hidden="false"/>
    </xf>
    <xf numFmtId="167" fontId="16" fillId="3" borderId="0" xfId="19" applyFont="true" applyBorder="true" applyAlignment="true" applyProtection="true">
      <alignment horizontal="general" vertical="bottom" textRotation="0" wrapText="false" indent="0" shrinkToFit="false"/>
      <protection locked="true" hidden="false"/>
    </xf>
    <xf numFmtId="167" fontId="8" fillId="3" borderId="0" xfId="19" applyFont="true" applyBorder="true" applyAlignment="true" applyProtection="true">
      <alignment horizontal="center" vertical="center" textRotation="0" wrapText="false" indent="0" shrinkToFit="false"/>
      <protection locked="true" hidden="false"/>
    </xf>
    <xf numFmtId="164" fontId="8" fillId="3" borderId="0" xfId="0" applyFont="true" applyBorder="false" applyAlignment="true" applyProtection="false">
      <alignment horizontal="left" vertical="center" textRotation="0" wrapText="false" indent="0" shrinkToFit="false"/>
      <protection locked="true" hidden="false"/>
    </xf>
    <xf numFmtId="164" fontId="8" fillId="3" borderId="0" xfId="0" applyFont="true" applyBorder="false" applyAlignment="true" applyProtection="false">
      <alignment horizontal="center" vertical="center" textRotation="0" wrapText="false" indent="0" shrinkToFit="false"/>
      <protection locked="true" hidden="false"/>
    </xf>
    <xf numFmtId="167" fontId="16" fillId="3" borderId="0" xfId="19" applyFont="true" applyBorder="true" applyAlignment="true" applyProtection="true">
      <alignment horizontal="right" vertical="bottom" textRotation="0" wrapText="false" indent="0" shrinkToFit="false"/>
      <protection locked="true" hidden="false"/>
    </xf>
    <xf numFmtId="167" fontId="8" fillId="3" borderId="0" xfId="19" applyFont="true" applyBorder="true" applyAlignment="true" applyProtection="true">
      <alignment horizontal="general" vertical="bottom" textRotation="0" wrapText="false" indent="0" shrinkToFit="false"/>
      <protection locked="true" hidden="false"/>
    </xf>
    <xf numFmtId="167" fontId="8" fillId="3" borderId="0" xfId="19" applyFont="true" applyBorder="true" applyAlignment="true" applyProtection="true">
      <alignment horizontal="right" vertical="bottom"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center" textRotation="0" wrapText="false" indent="0" shrinkToFit="false"/>
      <protection locked="true" hidden="false"/>
    </xf>
    <xf numFmtId="164" fontId="5" fillId="4"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true" applyAlignment="true" applyProtection="false">
      <alignment horizontal="left" vertical="center" textRotation="0" wrapText="false" indent="0" shrinkToFit="false"/>
      <protection locked="true" hidden="false"/>
    </xf>
    <xf numFmtId="164" fontId="26" fillId="0"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27" fillId="0" borderId="0" xfId="0" applyFont="true" applyBorder="false" applyAlignment="true" applyProtection="false">
      <alignment horizontal="left" vertical="top" textRotation="0" wrapText="true" indent="0" shrinkToFit="false"/>
      <protection locked="true" hidden="false"/>
    </xf>
    <xf numFmtId="164" fontId="9" fillId="0" borderId="0"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5" fontId="10" fillId="5" borderId="10" xfId="0" applyFont="true" applyBorder="tru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5" fontId="5" fillId="5" borderId="27" xfId="0" applyFont="true" applyBorder="true" applyAlignment="true" applyProtection="false">
      <alignment horizontal="right" vertical="center" textRotation="0" wrapText="false" indent="0" shrinkToFit="false"/>
      <protection locked="true" hidden="false"/>
    </xf>
    <xf numFmtId="164" fontId="5" fillId="5" borderId="27" xfId="0" applyFont="true" applyBorder="true" applyAlignment="true" applyProtection="false">
      <alignment horizontal="right" vertical="center" textRotation="0" wrapText="false" indent="0" shrinkToFit="false"/>
      <protection locked="true" hidden="false"/>
    </xf>
    <xf numFmtId="165" fontId="5" fillId="5" borderId="47" xfId="0" applyFont="true" applyBorder="true" applyAlignment="true" applyProtection="false">
      <alignment horizontal="right" vertical="center" textRotation="0" wrapText="false" indent="0" shrinkToFit="false"/>
      <protection locked="true" hidden="false"/>
    </xf>
    <xf numFmtId="168" fontId="14" fillId="6" borderId="0"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13" fillId="0" borderId="0" xfId="0" applyFont="true" applyBorder="false" applyAlignment="true" applyProtection="false">
      <alignment horizontal="left" vertical="center" textRotation="0" wrapText="false" indent="1" shrinkToFit="false"/>
      <protection locked="true" hidden="false"/>
    </xf>
    <xf numFmtId="165" fontId="5" fillId="5" borderId="10" xfId="0" applyFont="true" applyBorder="true" applyAlignment="true" applyProtection="false">
      <alignment horizontal="general" vertical="center" textRotation="0" wrapText="false" indent="0" shrinkToFit="false"/>
      <protection locked="true" hidden="false"/>
    </xf>
    <xf numFmtId="169" fontId="5" fillId="5" borderId="48" xfId="19" applyFont="true" applyBorder="true" applyAlignment="true" applyProtection="true">
      <alignment horizontal="general" vertical="center" textRotation="0" wrapText="false" indent="0" shrinkToFit="false"/>
      <protection locked="true" hidden="false"/>
    </xf>
    <xf numFmtId="167" fontId="5" fillId="0" borderId="49" xfId="19" applyFont="true" applyBorder="true" applyAlignment="true" applyProtection="true">
      <alignment horizontal="general" vertical="center" textRotation="0" wrapText="false" indent="0" shrinkToFit="false"/>
      <protection locked="true" hidden="false"/>
    </xf>
    <xf numFmtId="169" fontId="5" fillId="5" borderId="10" xfId="0" applyFont="true" applyBorder="true" applyAlignment="true" applyProtection="false">
      <alignment horizontal="right"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5" fontId="5" fillId="5" borderId="0" xfId="0" applyFont="true" applyBorder="true" applyAlignment="true" applyProtection="false">
      <alignment horizontal="right" vertical="center" textRotation="0" wrapText="false" indent="0" shrinkToFit="false"/>
      <protection locked="true" hidden="false"/>
    </xf>
    <xf numFmtId="164" fontId="13" fillId="0" borderId="0" xfId="0" applyFont="true" applyBorder="false" applyAlignment="true" applyProtection="false">
      <alignment horizontal="left" vertical="center" textRotation="0" wrapText="true" indent="0" shrinkToFit="false"/>
      <protection locked="true" hidden="false"/>
    </xf>
    <xf numFmtId="165" fontId="5" fillId="5" borderId="10" xfId="0" applyFont="true" applyBorder="true" applyAlignment="true" applyProtection="false">
      <alignment horizontal="right" vertical="center" textRotation="0" wrapText="false" indent="0" shrinkToFit="false"/>
      <protection locked="true" hidden="false"/>
    </xf>
    <xf numFmtId="165" fontId="5" fillId="5" borderId="0" xfId="0" applyFont="true" applyBorder="true" applyAlignment="true" applyProtection="false">
      <alignment horizontal="left"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15" fillId="2" borderId="0" xfId="0" applyFont="true" applyBorder="false" applyAlignment="false" applyProtection="false">
      <alignment horizontal="general" vertical="bottom" textRotation="0" wrapText="false" indent="0" shrinkToFit="false"/>
      <protection locked="true" hidden="false"/>
    </xf>
    <xf numFmtId="164" fontId="15" fillId="4"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true" applyAlignment="true" applyProtection="false">
      <alignment horizontal="center" vertical="bottom" textRotation="0" wrapText="true" indent="0" shrinkToFit="false"/>
      <protection locked="true" hidden="false"/>
    </xf>
    <xf numFmtId="164" fontId="10" fillId="0" borderId="0" xfId="0" applyFont="true" applyBorder="true" applyAlignment="true" applyProtection="false">
      <alignment horizontal="center" vertical="top" textRotation="0" wrapText="true" indent="0" shrinkToFit="false"/>
      <protection locked="true" hidden="false"/>
    </xf>
    <xf numFmtId="164" fontId="14" fillId="6" borderId="15" xfId="0" applyFont="true" applyBorder="true" applyAlignment="true" applyProtection="false">
      <alignment horizontal="general" vertical="center" textRotation="0" wrapText="false" indent="0" shrinkToFit="false"/>
      <protection locked="true" hidden="false"/>
    </xf>
    <xf numFmtId="164" fontId="14" fillId="6" borderId="15" xfId="0" applyFont="true" applyBorder="true" applyAlignment="true" applyProtection="false">
      <alignment horizontal="center" vertical="bottom" textRotation="0" wrapText="true" indent="0" shrinkToFit="false"/>
      <protection locked="true" hidden="false"/>
    </xf>
    <xf numFmtId="164" fontId="13" fillId="0" borderId="0" xfId="0" applyFont="true" applyBorder="false" applyAlignment="true" applyProtection="false">
      <alignment horizontal="left" vertical="bottom" textRotation="0" wrapText="false" indent="0" shrinkToFit="false"/>
      <protection locked="true" hidden="false"/>
    </xf>
    <xf numFmtId="170" fontId="5" fillId="5" borderId="10" xfId="0" applyFont="true" applyBorder="true" applyAlignment="true" applyProtection="true">
      <alignment horizontal="general" vertical="center" textRotation="0" wrapText="false" indent="0" shrinkToFit="false"/>
      <protection locked="false" hidden="false"/>
    </xf>
    <xf numFmtId="170" fontId="5" fillId="5" borderId="47" xfId="0" applyFont="true" applyBorder="true" applyAlignment="true" applyProtection="true">
      <alignment horizontal="general" vertical="center" textRotation="0" wrapText="false" indent="0" shrinkToFit="false"/>
      <protection locked="false" hidden="false"/>
    </xf>
    <xf numFmtId="164" fontId="10" fillId="2" borderId="0" xfId="0" applyFont="true" applyBorder="false" applyAlignment="false" applyProtection="false">
      <alignment horizontal="general" vertical="bottom" textRotation="0" wrapText="false" indent="0" shrinkToFit="false"/>
      <protection locked="true" hidden="false"/>
    </xf>
    <xf numFmtId="164" fontId="10" fillId="4"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left" vertical="bottom" textRotation="0" wrapText="false" indent="0" shrinkToFit="false"/>
      <protection locked="true" hidden="false"/>
    </xf>
    <xf numFmtId="170" fontId="10" fillId="0" borderId="49" xfId="0" applyFont="true" applyBorder="true" applyAlignment="true" applyProtection="false">
      <alignment horizontal="general" vertical="center" textRotation="0" wrapText="false" indent="0" shrinkToFit="false"/>
      <protection locked="true" hidden="false"/>
    </xf>
    <xf numFmtId="170" fontId="10" fillId="5" borderId="22" xfId="0" applyFont="true" applyBorder="true" applyAlignment="true" applyProtection="true">
      <alignment horizontal="general" vertical="center" textRotation="0" wrapText="false" indent="0" shrinkToFit="false"/>
      <protection locked="false" hidden="false"/>
    </xf>
    <xf numFmtId="170" fontId="10" fillId="5" borderId="10" xfId="0" applyFont="true" applyBorder="true" applyAlignment="true" applyProtection="true">
      <alignment horizontal="general" vertical="center" textRotation="0" wrapText="false" indent="0" shrinkToFit="false"/>
      <protection locked="false" hidden="false"/>
    </xf>
    <xf numFmtId="170" fontId="5" fillId="5" borderId="48" xfId="0" applyFont="true" applyBorder="true" applyAlignment="true" applyProtection="true">
      <alignment horizontal="general" vertical="center" textRotation="0" wrapText="false" indent="0" shrinkToFit="false"/>
      <protection locked="false" hidden="false"/>
    </xf>
    <xf numFmtId="170" fontId="5" fillId="5" borderId="49" xfId="0" applyFont="true" applyBorder="true" applyAlignment="true" applyProtection="true">
      <alignment horizontal="general" vertical="center" textRotation="0" wrapText="false" indent="0" shrinkToFit="false"/>
      <protection locked="false" hidden="false"/>
    </xf>
    <xf numFmtId="170" fontId="5" fillId="0" borderId="49" xfId="0" applyFont="true" applyBorder="true" applyAlignment="true" applyProtection="false">
      <alignment horizontal="general" vertical="center" textRotation="0" wrapText="false" indent="0" shrinkToFit="false"/>
      <protection locked="true" hidden="false"/>
    </xf>
    <xf numFmtId="164" fontId="13" fillId="0" borderId="0" xfId="0" applyFont="true" applyBorder="false" applyAlignment="true" applyProtection="false">
      <alignment horizontal="left" vertical="bottom" textRotation="0" wrapText="false" indent="1" shrinkToFit="false"/>
      <protection locked="true" hidden="false"/>
    </xf>
    <xf numFmtId="164" fontId="21" fillId="0" borderId="0" xfId="0" applyFont="true" applyBorder="false" applyAlignment="true" applyProtection="false">
      <alignment horizontal="left" vertical="bottom" textRotation="0" wrapText="true" indent="1" shrinkToFit="false"/>
      <protection locked="true" hidden="false"/>
    </xf>
    <xf numFmtId="170" fontId="10" fillId="5" borderId="0" xfId="0" applyFont="true" applyBorder="false" applyAlignment="true" applyProtection="true">
      <alignment horizontal="general" vertical="center" textRotation="0" wrapText="false" indent="0" shrinkToFit="false"/>
      <protection locked="false" hidden="false"/>
    </xf>
    <xf numFmtId="170" fontId="10" fillId="5" borderId="49" xfId="0" applyFont="true" applyBorder="true" applyAlignment="true" applyProtection="true">
      <alignment horizontal="general" vertical="center" textRotation="0" wrapText="false" indent="0" shrinkToFit="false"/>
      <protection locked="false" hidden="false"/>
    </xf>
    <xf numFmtId="168" fontId="14" fillId="6" borderId="15" xfId="0" applyFont="true" applyBorder="true" applyAlignment="true" applyProtection="false">
      <alignment horizontal="center" vertical="bottom" textRotation="0" wrapText="false" indent="0" shrinkToFit="false"/>
      <protection locked="true" hidden="false"/>
    </xf>
    <xf numFmtId="171" fontId="13" fillId="0" borderId="0" xfId="0" applyFont="true" applyBorder="false" applyAlignment="true" applyProtection="false">
      <alignment horizontal="left" vertical="bottom" textRotation="0" wrapText="false" indent="1" shrinkToFit="false"/>
      <protection locked="true" hidden="false"/>
    </xf>
    <xf numFmtId="170" fontId="5" fillId="5" borderId="50" xfId="0" applyFont="true" applyBorder="true" applyAlignment="true" applyProtection="true">
      <alignment horizontal="general" vertical="center" textRotation="0" wrapText="false" indent="0" shrinkToFit="false"/>
      <protection locked="false" hidden="false"/>
    </xf>
    <xf numFmtId="170" fontId="5" fillId="5" borderId="51" xfId="0" applyFont="true" applyBorder="true" applyAlignment="true" applyProtection="true">
      <alignment horizontal="general" vertical="center" textRotation="0" wrapText="false" indent="0" shrinkToFit="false"/>
      <protection locked="false" hidden="false"/>
    </xf>
    <xf numFmtId="170" fontId="5" fillId="5" borderId="52" xfId="0" applyFont="true" applyBorder="true" applyAlignment="true" applyProtection="true">
      <alignment horizontal="general" vertical="center" textRotation="0" wrapText="false" indent="0" shrinkToFit="false"/>
      <protection locked="false" hidden="false"/>
    </xf>
    <xf numFmtId="171" fontId="18" fillId="0" borderId="0" xfId="0" applyFont="true" applyBorder="false" applyAlignment="true" applyProtection="false">
      <alignment horizontal="left" vertical="bottom" textRotation="0" wrapText="false" indent="0" shrinkToFit="false"/>
      <protection locked="true" hidden="false"/>
    </xf>
    <xf numFmtId="171" fontId="5" fillId="0" borderId="0" xfId="0" applyFont="true" applyBorder="false" applyAlignment="true" applyProtection="false">
      <alignment horizontal="left" vertical="center" textRotation="0" wrapText="true" indent="1" shrinkToFit="false"/>
      <protection locked="true" hidden="false"/>
    </xf>
    <xf numFmtId="171" fontId="5" fillId="0" borderId="0" xfId="0" applyFont="true" applyBorder="false" applyAlignment="true" applyProtection="false">
      <alignment horizontal="left" vertical="center" textRotation="0" wrapText="false" indent="1" shrinkToFit="false"/>
      <protection locked="true" hidden="false"/>
    </xf>
    <xf numFmtId="164" fontId="5" fillId="0" borderId="0" xfId="0" applyFont="true" applyBorder="false" applyAlignment="true" applyProtection="false">
      <alignment horizontal="left" vertical="center" textRotation="0" wrapText="false" indent="1" shrinkToFit="false"/>
      <protection locked="true" hidden="false"/>
    </xf>
    <xf numFmtId="164" fontId="18" fillId="4" borderId="0" xfId="0" applyFont="true" applyBorder="false" applyAlignment="true" applyProtection="false">
      <alignment horizontal="left" vertical="bottom" textRotation="0" wrapText="false" indent="0" shrinkToFit="false"/>
      <protection locked="true" hidden="false"/>
    </xf>
    <xf numFmtId="164" fontId="13" fillId="4" borderId="0" xfId="0" applyFont="true" applyBorder="false" applyAlignment="true" applyProtection="false">
      <alignment horizontal="left" vertical="bottom" textRotation="0" wrapText="false" indent="0" shrinkToFit="false"/>
      <protection locked="true" hidden="false"/>
    </xf>
    <xf numFmtId="164" fontId="5" fillId="4" borderId="0" xfId="0" applyFont="true" applyBorder="false" applyAlignment="true" applyProtection="false">
      <alignment horizontal="left" vertical="bottom" textRotation="0" wrapText="true" indent="1" shrinkToFit="false"/>
      <protection locked="true" hidden="false"/>
    </xf>
    <xf numFmtId="164" fontId="5" fillId="4" borderId="0" xfId="0" applyFont="true" applyBorder="false" applyAlignment="true" applyProtection="false">
      <alignment horizontal="left" vertical="bottom" textRotation="0" wrapText="true" indent="2" shrinkToFit="false"/>
      <protection locked="true" hidden="false"/>
    </xf>
    <xf numFmtId="164" fontId="13" fillId="0" borderId="0" xfId="0" applyFont="true" applyBorder="false" applyAlignment="true" applyProtection="false">
      <alignment horizontal="left" vertical="bottom" textRotation="0" wrapText="false" indent="2"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5" fillId="5" borderId="49" xfId="0" applyFont="true" applyBorder="true" applyAlignment="false" applyProtection="true">
      <alignment horizontal="general" vertical="bottom" textRotation="0" wrapText="false" indent="0" shrinkToFit="false"/>
      <protection locked="false" hidden="false"/>
    </xf>
    <xf numFmtId="164" fontId="19" fillId="4" borderId="0" xfId="0" applyFont="true" applyBorder="false" applyAlignment="true" applyProtection="false">
      <alignment horizontal="general" vertical="center" textRotation="0" wrapText="false" indent="0" shrinkToFit="false"/>
      <protection locked="true" hidden="false"/>
    </xf>
    <xf numFmtId="164" fontId="10" fillId="5" borderId="33" xfId="0" applyFont="true" applyBorder="true" applyAlignment="true" applyProtection="true">
      <alignment horizontal="center" vertical="bottom" textRotation="0" wrapText="true" indent="0" shrinkToFit="false"/>
      <protection locked="false" hidden="false"/>
    </xf>
    <xf numFmtId="164" fontId="14" fillId="4" borderId="0" xfId="0" applyFont="true" applyBorder="false" applyAlignment="true" applyProtection="false">
      <alignment horizontal="center" vertical="bottom" textRotation="0" wrapText="false" indent="0" shrinkToFit="false"/>
      <protection locked="true" hidden="false"/>
    </xf>
    <xf numFmtId="164" fontId="10" fillId="5" borderId="53" xfId="0" applyFont="true" applyBorder="true" applyAlignment="true" applyProtection="true">
      <alignment horizontal="center" vertical="bottom" textRotation="0" wrapText="false" indent="0" shrinkToFit="false"/>
      <protection locked="false" hidden="false"/>
    </xf>
    <xf numFmtId="164" fontId="14" fillId="4" borderId="0" xfId="0" applyFont="true" applyBorder="false" applyAlignment="true" applyProtection="false">
      <alignment horizontal="general" vertical="center" textRotation="0" wrapText="false" indent="0" shrinkToFit="false"/>
      <protection locked="true" hidden="false"/>
    </xf>
    <xf numFmtId="164" fontId="13" fillId="0" borderId="0" xfId="0" applyFont="tru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23" fillId="0" borderId="0" xfId="0" applyFont="true" applyBorder="false" applyAlignment="true" applyProtection="false">
      <alignment horizontal="left" vertical="bottom" textRotation="0" wrapText="true" indent="0" shrinkToFit="false"/>
      <protection locked="true" hidden="false"/>
    </xf>
    <xf numFmtId="164" fontId="19" fillId="0" borderId="0" xfId="0" applyFont="true" applyBorder="false" applyAlignment="true" applyProtection="false">
      <alignment horizontal="left" vertical="bottom" textRotation="0" wrapText="true" indent="1" shrinkToFit="false"/>
      <protection locked="true" hidden="false"/>
    </xf>
    <xf numFmtId="164" fontId="19" fillId="0" borderId="0" xfId="0" applyFont="true" applyBorder="false" applyAlignment="true" applyProtection="false">
      <alignment horizontal="left" vertical="bottom" textRotation="0" wrapText="true" indent="3" shrinkToFit="false"/>
      <protection locked="true" hidden="false"/>
    </xf>
    <xf numFmtId="164" fontId="28" fillId="0" borderId="0" xfId="0" applyFont="true" applyBorder="false" applyAlignment="true" applyProtection="false">
      <alignment horizontal="left" vertical="bottom" textRotation="0" wrapText="true" indent="2" shrinkToFit="false"/>
      <protection locked="true" hidden="false"/>
    </xf>
    <xf numFmtId="164" fontId="30" fillId="0" borderId="40" xfId="0" applyFont="true" applyBorder="true" applyAlignment="true" applyProtection="false">
      <alignment horizontal="left" vertical="bottom" textRotation="0" wrapText="false" indent="2"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5" fillId="5" borderId="0" xfId="0" applyFont="true" applyBorder="true" applyAlignment="true" applyProtection="true">
      <alignment horizontal="left" vertical="top" textRotation="0" wrapText="false" indent="0" shrinkToFit="false"/>
      <protection locked="false" hidden="false"/>
    </xf>
    <xf numFmtId="164" fontId="5" fillId="0" borderId="40" xfId="0" applyFont="true" applyBorder="true" applyAlignment="true" applyProtection="false">
      <alignment horizontal="general" vertical="center" textRotation="0" wrapText="false" indent="0" shrinkToFit="false"/>
      <protection locked="true" hidden="false"/>
    </xf>
    <xf numFmtId="164" fontId="5" fillId="0" borderId="15"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true" indent="0" shrinkToFit="false"/>
      <protection locked="true" hidden="false"/>
    </xf>
    <xf numFmtId="168" fontId="5" fillId="5" borderId="10" xfId="0" applyFont="true" applyBorder="true" applyAlignment="true" applyProtection="true">
      <alignment horizontal="left" vertical="center" textRotation="0" wrapText="false" indent="0" shrinkToFit="false"/>
      <protection locked="false" hidden="false"/>
    </xf>
    <xf numFmtId="164" fontId="5" fillId="5" borderId="27" xfId="0" applyFont="true" applyBorder="true" applyAlignment="true" applyProtection="true">
      <alignment horizontal="left" vertical="center" textRotation="0" wrapText="false" indent="0" shrinkToFit="false"/>
      <protection locked="fals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5" borderId="47" xfId="0" applyFont="true" applyBorder="true" applyAlignment="true" applyProtection="true">
      <alignment horizontal="left" vertical="center" textRotation="0" wrapText="false" indent="0" shrinkToFit="false"/>
      <protection locked="false" hidden="false"/>
    </xf>
    <xf numFmtId="164" fontId="5" fillId="0" borderId="0" xfId="0" applyFont="true" applyBorder="false" applyAlignment="true" applyProtection="false">
      <alignment horizontal="general" vertical="center" textRotation="0" wrapText="true" indent="0" shrinkToFit="false"/>
      <protection locked="true" hidden="false"/>
    </xf>
    <xf numFmtId="164" fontId="15" fillId="0" borderId="0" xfId="0" applyFont="true" applyBorder="true" applyAlignment="true" applyProtection="false">
      <alignment horizontal="left" vertical="center" textRotation="0" wrapText="false" indent="0" shrinkToFit="false"/>
      <protection locked="true" hidden="false"/>
    </xf>
    <xf numFmtId="164" fontId="5" fillId="4" borderId="54" xfId="0" applyFont="true" applyBorder="true" applyAlignment="false" applyProtection="false">
      <alignment horizontal="general" vertical="bottom" textRotation="0" wrapText="fals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4" fontId="13" fillId="7" borderId="0" xfId="0" applyFont="true" applyBorder="false" applyAlignment="false" applyProtection="false">
      <alignment horizontal="general" vertical="bottom" textRotation="0" wrapText="false" indent="0" shrinkToFit="false"/>
      <protection locked="true" hidden="false"/>
    </xf>
    <xf numFmtId="164" fontId="10" fillId="0" borderId="55" xfId="21" applyFont="true" applyBorder="true" applyAlignment="true" applyProtection="false">
      <alignment horizontal="center" vertical="bottom" textRotation="0" wrapText="false" indent="0" shrinkToFit="false"/>
      <protection locked="true" hidden="false"/>
    </xf>
    <xf numFmtId="164" fontId="13" fillId="4" borderId="56" xfId="0" applyFont="true" applyBorder="true" applyAlignment="true" applyProtection="false">
      <alignment horizontal="left" vertical="top" textRotation="0" wrapText="true" indent="0" shrinkToFit="false"/>
      <protection locked="true" hidden="false"/>
    </xf>
    <xf numFmtId="164" fontId="10" fillId="0" borderId="57" xfId="0" applyFont="true" applyBorder="true" applyAlignment="true" applyProtection="false">
      <alignment horizontal="left" vertical="center" textRotation="0" wrapText="true" indent="8" shrinkToFit="false"/>
      <protection locked="true" hidden="false"/>
    </xf>
    <xf numFmtId="164" fontId="13" fillId="0" borderId="10" xfId="0" applyFont="true" applyBorder="true" applyAlignment="true" applyProtection="false">
      <alignment horizontal="general" vertical="top" textRotation="0" wrapText="false" indent="0" shrinkToFit="false"/>
      <protection locked="true" hidden="false"/>
    </xf>
    <xf numFmtId="164" fontId="13" fillId="0" borderId="10" xfId="0" applyFont="true" applyBorder="true" applyAlignment="false" applyProtection="false">
      <alignment horizontal="general" vertical="bottom" textRotation="0" wrapText="false" indent="0" shrinkToFit="false"/>
      <protection locked="true" hidden="false"/>
    </xf>
    <xf numFmtId="164" fontId="5" fillId="4" borderId="57" xfId="0" applyFont="true" applyBorder="true" applyAlignment="true" applyProtection="false">
      <alignment horizontal="left" vertical="bottom" textRotation="0" wrapText="false" indent="1" shrinkToFit="false"/>
      <protection locked="true" hidden="false"/>
    </xf>
    <xf numFmtId="165" fontId="5" fillId="5" borderId="42" xfId="0" applyFont="true" applyBorder="true" applyAlignment="true" applyProtection="false">
      <alignment horizontal="right" vertical="center" textRotation="0" wrapText="false" indent="1" shrinkToFit="false"/>
      <protection locked="true" hidden="false"/>
    </xf>
    <xf numFmtId="165" fontId="5" fillId="5" borderId="29" xfId="0" applyFont="true" applyBorder="true" applyAlignment="true" applyProtection="false">
      <alignment horizontal="right" vertical="center" textRotation="0" wrapText="false" indent="1" shrinkToFit="false"/>
      <protection locked="true" hidden="false"/>
    </xf>
    <xf numFmtId="164" fontId="13" fillId="0" borderId="57" xfId="0" applyFont="true" applyBorder="true" applyAlignment="false" applyProtection="false">
      <alignment horizontal="general" vertical="bottom" textRotation="0" wrapText="false" indent="0" shrinkToFit="false"/>
      <protection locked="true" hidden="false"/>
    </xf>
    <xf numFmtId="168" fontId="13"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center" vertical="center"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14" fillId="4" borderId="0" xfId="0" applyFont="true" applyBorder="false" applyAlignment="false" applyProtection="false">
      <alignment horizontal="general" vertical="bottom" textRotation="0" wrapText="false" indent="0" shrinkToFit="false"/>
      <protection locked="true" hidden="false"/>
    </xf>
    <xf numFmtId="164" fontId="13" fillId="0" borderId="37" xfId="0" applyFont="true" applyBorder="true" applyAlignment="false" applyProtection="false">
      <alignment horizontal="general" vertical="bottom" textRotation="0" wrapText="false" indent="0" shrinkToFit="false"/>
      <protection locked="true" hidden="false"/>
    </xf>
    <xf numFmtId="164" fontId="13" fillId="0" borderId="58" xfId="0" applyFont="true" applyBorder="true" applyAlignment="false" applyProtection="false">
      <alignment horizontal="general" vertical="bottom" textRotation="0" wrapText="false" indent="0" shrinkToFit="false"/>
      <protection locked="true" hidden="false"/>
    </xf>
    <xf numFmtId="164" fontId="13" fillId="0" borderId="59" xfId="0" applyFont="true" applyBorder="true" applyAlignment="false" applyProtection="false">
      <alignment horizontal="general" vertical="bottom" textRotation="0" wrapText="false" indent="0" shrinkToFit="false"/>
      <protection locked="true" hidden="false"/>
    </xf>
    <xf numFmtId="164" fontId="14" fillId="6" borderId="60" xfId="0" applyFont="true" applyBorder="true" applyAlignment="false" applyProtection="false">
      <alignment horizontal="general" vertical="bottom" textRotation="0" wrapText="false" indent="0" shrinkToFit="false"/>
      <protection locked="true" hidden="false"/>
    </xf>
    <xf numFmtId="164" fontId="14" fillId="6" borderId="61" xfId="0" applyFont="true" applyBorder="true" applyAlignment="false" applyProtection="false">
      <alignment horizontal="general" vertical="bottom" textRotation="0" wrapText="false" indent="0" shrinkToFit="false"/>
      <protection locked="true" hidden="false"/>
    </xf>
    <xf numFmtId="164" fontId="13" fillId="6" borderId="61" xfId="0" applyFont="true" applyBorder="true" applyAlignment="false" applyProtection="false">
      <alignment horizontal="general" vertical="bottom" textRotation="0" wrapText="false" indent="0" shrinkToFit="false"/>
      <protection locked="true" hidden="false"/>
    </xf>
    <xf numFmtId="164" fontId="14" fillId="6" borderId="62" xfId="0" applyFont="true" applyBorder="true" applyAlignment="true" applyProtection="false">
      <alignment horizontal="center" vertical="center" textRotation="0" wrapText="true" indent="0" shrinkToFit="false"/>
      <protection locked="true" hidden="false"/>
    </xf>
    <xf numFmtId="164" fontId="14" fillId="6" borderId="63" xfId="0" applyFont="true" applyBorder="true" applyAlignment="true" applyProtection="false">
      <alignment horizontal="center" vertical="center" textRotation="0" wrapText="true" indent="0" shrinkToFit="false"/>
      <protection locked="true" hidden="false"/>
    </xf>
    <xf numFmtId="164" fontId="13" fillId="6" borderId="64" xfId="0" applyFont="true" applyBorder="true" applyAlignment="false" applyProtection="false">
      <alignment horizontal="general" vertical="bottom" textRotation="0" wrapText="false" indent="0" shrinkToFit="false"/>
      <protection locked="true" hidden="false"/>
    </xf>
    <xf numFmtId="164" fontId="37" fillId="4" borderId="0" xfId="0" applyFont="true" applyBorder="false" applyAlignment="false" applyProtection="false">
      <alignment horizontal="general" vertical="bottom" textRotation="0" wrapText="false" indent="0" shrinkToFit="false"/>
      <protection locked="true" hidden="false"/>
    </xf>
    <xf numFmtId="172" fontId="13" fillId="5" borderId="23" xfId="0" applyFont="true" applyBorder="true" applyAlignment="true" applyProtection="false">
      <alignment horizontal="center" vertical="center" textRotation="0" wrapText="false" indent="0" shrinkToFit="false"/>
      <protection locked="true" hidden="false"/>
    </xf>
    <xf numFmtId="164" fontId="18" fillId="4" borderId="0" xfId="0" applyFont="true" applyBorder="false" applyAlignment="true" applyProtection="false">
      <alignment horizontal="right" vertical="bottom" textRotation="0" wrapText="false" indent="0" shrinkToFit="false"/>
      <protection locked="true" hidden="false"/>
    </xf>
    <xf numFmtId="164" fontId="21" fillId="5" borderId="23" xfId="0" applyFont="true" applyBorder="true" applyAlignment="true" applyProtection="true">
      <alignment horizontal="left" vertical="center" textRotation="0" wrapText="false" indent="0" shrinkToFit="false"/>
      <protection locked="false" hidden="false"/>
    </xf>
    <xf numFmtId="172" fontId="13" fillId="5" borderId="23" xfId="0" applyFont="true" applyBorder="true" applyAlignment="true" applyProtection="true">
      <alignment horizontal="center" vertical="center" textRotation="0" wrapText="false" indent="0" shrinkToFit="false"/>
      <protection locked="false" hidden="false"/>
    </xf>
    <xf numFmtId="164" fontId="18" fillId="4" borderId="0" xfId="0" applyFont="true" applyBorder="false" applyAlignment="false" applyProtection="false">
      <alignment horizontal="general" vertical="bottom" textRotation="0" wrapText="false" indent="0" shrinkToFit="false"/>
      <protection locked="true" hidden="false"/>
    </xf>
    <xf numFmtId="164" fontId="14" fillId="4" borderId="65" xfId="0" applyFont="true" applyBorder="true" applyAlignment="false" applyProtection="false">
      <alignment horizontal="general" vertical="bottom" textRotation="0" wrapText="false" indent="0" shrinkToFit="false"/>
      <protection locked="true" hidden="false"/>
    </xf>
    <xf numFmtId="164" fontId="14" fillId="4" borderId="66" xfId="0" applyFont="true" applyBorder="true" applyAlignment="false" applyProtection="false">
      <alignment horizontal="general" vertical="bottom" textRotation="0" wrapText="false" indent="0" shrinkToFit="false"/>
      <protection locked="true" hidden="false"/>
    </xf>
    <xf numFmtId="164" fontId="13" fillId="0" borderId="66" xfId="0" applyFont="true" applyBorder="true" applyAlignment="false" applyProtection="false">
      <alignment horizontal="general" vertical="bottom" textRotation="0" wrapText="false" indent="0" shrinkToFit="false"/>
      <protection locked="true" hidden="false"/>
    </xf>
    <xf numFmtId="164" fontId="13" fillId="0" borderId="67" xfId="0" applyFont="true" applyBorder="true" applyAlignment="false" applyProtection="false">
      <alignment horizontal="general" vertical="bottom" textRotation="0" wrapText="false" indent="0" shrinkToFit="false"/>
      <protection locked="true" hidden="false"/>
    </xf>
    <xf numFmtId="164" fontId="14" fillId="6" borderId="68" xfId="0" applyFont="true" applyBorder="true" applyAlignment="true" applyProtection="false">
      <alignment horizontal="left" vertical="top" textRotation="0" wrapText="true" indent="0" shrinkToFit="false"/>
      <protection locked="true" hidden="false"/>
    </xf>
    <xf numFmtId="164" fontId="0" fillId="7" borderId="57" xfId="0" applyFont="false" applyBorder="true" applyAlignment="false" applyProtection="false">
      <alignment horizontal="general" vertical="bottom" textRotation="0" wrapText="false" indent="0" shrinkToFit="false"/>
      <protection locked="true" hidden="false"/>
    </xf>
    <xf numFmtId="164" fontId="38" fillId="8" borderId="0" xfId="0" applyFont="true" applyBorder="false" applyAlignment="false" applyProtection="false">
      <alignment horizontal="general" vertical="bottom" textRotation="0" wrapText="false" indent="0" shrinkToFit="false"/>
      <protection locked="true" hidden="false"/>
    </xf>
    <xf numFmtId="164" fontId="21" fillId="0" borderId="69" xfId="0" applyFont="true" applyBorder="true" applyAlignment="true" applyProtection="false">
      <alignment horizontal="left" vertical="center" textRotation="0" wrapText="true" indent="0" shrinkToFit="false"/>
      <protection locked="true" hidden="false"/>
    </xf>
    <xf numFmtId="164" fontId="13" fillId="5" borderId="70" xfId="0" applyFont="true" applyBorder="true" applyAlignment="true" applyProtection="true">
      <alignment horizontal="center" vertical="center" textRotation="0" wrapText="true" indent="0" shrinkToFit="false"/>
      <protection locked="false" hidden="false"/>
    </xf>
    <xf numFmtId="164" fontId="13" fillId="0" borderId="71" xfId="0" applyFont="true" applyBorder="true" applyAlignment="false" applyProtection="false">
      <alignment horizontal="general" vertical="bottom" textRotation="0" wrapText="false" indent="0" shrinkToFit="false"/>
      <protection locked="true" hidden="false"/>
    </xf>
    <xf numFmtId="164" fontId="38" fillId="9" borderId="72" xfId="0" applyFont="true" applyBorder="true" applyAlignment="false" applyProtection="false">
      <alignment horizontal="general" vertical="bottom" textRotation="0" wrapText="false" indent="0" shrinkToFit="false"/>
      <protection locked="true" hidden="false"/>
    </xf>
    <xf numFmtId="164" fontId="13" fillId="0" borderId="69" xfId="0" applyFont="true" applyBorder="true" applyAlignment="true" applyProtection="false">
      <alignment horizontal="left" vertical="center" textRotation="0" wrapText="true" indent="0" shrinkToFit="false"/>
      <protection locked="true" hidden="false"/>
    </xf>
    <xf numFmtId="164" fontId="39" fillId="10" borderId="73" xfId="0" applyFont="true" applyBorder="true" applyAlignment="false" applyProtection="false">
      <alignment horizontal="general" vertical="bottom" textRotation="0" wrapText="false" indent="0" shrinkToFit="false"/>
      <protection locked="true" hidden="false"/>
    </xf>
    <xf numFmtId="164" fontId="38" fillId="8" borderId="73" xfId="0" applyFont="true" applyBorder="true" applyAlignment="false" applyProtection="false">
      <alignment horizontal="general" vertical="bottom" textRotation="0" wrapText="false" indent="0" shrinkToFit="false"/>
      <protection locked="true" hidden="false"/>
    </xf>
    <xf numFmtId="164" fontId="13" fillId="0" borderId="70" xfId="0" applyFont="true" applyBorder="true" applyAlignment="false" applyProtection="false">
      <alignment horizontal="general" vertical="bottom" textRotation="0" wrapText="false" indent="0" shrinkToFit="false"/>
      <protection locked="true" hidden="false"/>
    </xf>
    <xf numFmtId="164" fontId="21" fillId="0" borderId="57" xfId="0" applyFont="true" applyBorder="true" applyAlignment="true" applyProtection="false">
      <alignment horizontal="center" vertical="bottom" textRotation="0" wrapText="true" indent="0" shrinkToFit="false"/>
      <protection locked="true" hidden="false"/>
    </xf>
    <xf numFmtId="164" fontId="38" fillId="11" borderId="73" xfId="0" applyFont="true" applyBorder="true" applyAlignment="false" applyProtection="false">
      <alignment horizontal="general" vertical="bottom" textRotation="0" wrapText="false" indent="0" shrinkToFit="false"/>
      <protection locked="true" hidden="false"/>
    </xf>
    <xf numFmtId="164" fontId="40" fillId="12" borderId="74" xfId="0" applyFont="true" applyBorder="true" applyAlignment="false" applyProtection="false">
      <alignment horizontal="general" vertical="bottom" textRotation="0" wrapText="false" indent="0" shrinkToFit="false"/>
      <protection locked="true" hidden="false"/>
    </xf>
    <xf numFmtId="164" fontId="38" fillId="13" borderId="74" xfId="0" applyFont="true" applyBorder="true" applyAlignment="false" applyProtection="false">
      <alignment horizontal="general" vertical="bottom" textRotation="0" wrapText="false" indent="0" shrinkToFit="false"/>
      <protection locked="true" hidden="false"/>
    </xf>
    <xf numFmtId="164" fontId="21" fillId="0" borderId="75" xfId="0" applyFont="true" applyBorder="true" applyAlignment="true" applyProtection="false">
      <alignment horizontal="center" vertical="bottom" textRotation="0" wrapText="true" indent="0" shrinkToFit="false"/>
      <protection locked="true" hidden="false"/>
    </xf>
    <xf numFmtId="164" fontId="13" fillId="0" borderId="76" xfId="0" applyFont="true" applyBorder="true" applyAlignment="false" applyProtection="false">
      <alignment horizontal="general" vertical="bottom" textRotation="0" wrapText="false" indent="0" shrinkToFit="false"/>
      <protection locked="true" hidden="false"/>
    </xf>
    <xf numFmtId="164" fontId="13" fillId="0" borderId="77" xfId="0" applyFont="true" applyBorder="true" applyAlignment="false" applyProtection="false">
      <alignment horizontal="general" vertical="bottom" textRotation="0" wrapText="false" indent="0" shrinkToFit="false"/>
      <protection locked="true" hidden="false"/>
    </xf>
    <xf numFmtId="164" fontId="38" fillId="14" borderId="73" xfId="0" applyFont="true" applyBorder="true" applyAlignment="false" applyProtection="false">
      <alignment horizontal="general" vertical="bottom" textRotation="0" wrapText="false" indent="0" shrinkToFit="false"/>
      <protection locked="true" hidden="false"/>
    </xf>
    <xf numFmtId="164" fontId="21" fillId="4" borderId="78" xfId="0" applyFont="true" applyBorder="true" applyAlignment="true" applyProtection="false">
      <alignment horizontal="left" vertical="center" textRotation="0" wrapText="true" indent="0" shrinkToFit="false"/>
      <protection locked="true" hidden="false"/>
    </xf>
    <xf numFmtId="164" fontId="13" fillId="5" borderId="78" xfId="0" applyFont="true" applyBorder="true" applyAlignment="true" applyProtection="true">
      <alignment horizontal="left" vertical="center" textRotation="0" wrapText="false" indent="0" shrinkToFit="false"/>
      <protection locked="false" hidden="false"/>
    </xf>
    <xf numFmtId="164" fontId="13" fillId="0" borderId="79" xfId="0" applyFont="true" applyBorder="true" applyAlignment="false" applyProtection="false">
      <alignment horizontal="general" vertical="bottom" textRotation="0" wrapText="false" indent="0" shrinkToFit="false"/>
      <protection locked="true" hidden="false"/>
    </xf>
    <xf numFmtId="164" fontId="38" fillId="15" borderId="73" xfId="0" applyFont="true" applyBorder="true" applyAlignment="false" applyProtection="false">
      <alignment horizontal="general" vertical="bottom" textRotation="0" wrapText="false" indent="0" shrinkToFit="false"/>
      <protection locked="true" hidden="false"/>
    </xf>
    <xf numFmtId="164" fontId="14" fillId="6" borderId="80" xfId="0" applyFont="true" applyBorder="true" applyAlignment="true" applyProtection="false">
      <alignment horizontal="left" vertical="center" textRotation="0" wrapText="false" indent="0" shrinkToFit="false"/>
      <protection locked="true" hidden="false"/>
    </xf>
    <xf numFmtId="164" fontId="14" fillId="6" borderId="81" xfId="0" applyFont="true" applyBorder="true" applyAlignment="false" applyProtection="false">
      <alignment horizontal="general" vertical="bottom" textRotation="0" wrapText="false" indent="0" shrinkToFit="false"/>
      <protection locked="true" hidden="false"/>
    </xf>
    <xf numFmtId="164" fontId="15" fillId="6" borderId="81" xfId="0" applyFont="true" applyBorder="true" applyAlignment="false" applyProtection="false">
      <alignment horizontal="general" vertical="bottom" textRotation="0" wrapText="false" indent="0" shrinkToFit="false"/>
      <protection locked="true" hidden="false"/>
    </xf>
    <xf numFmtId="164" fontId="14" fillId="6" borderId="82" xfId="0" applyFont="true" applyBorder="true" applyAlignment="true" applyProtection="false">
      <alignment horizontal="center" vertical="center" textRotation="0" wrapText="true" indent="0" shrinkToFit="false"/>
      <protection locked="true" hidden="false"/>
    </xf>
    <xf numFmtId="164" fontId="14" fillId="6" borderId="81" xfId="0" applyFont="true" applyBorder="true" applyAlignment="true" applyProtection="false">
      <alignment horizontal="center" vertical="center" textRotation="0" wrapText="false" indent="0" shrinkToFit="false"/>
      <protection locked="true" hidden="false"/>
    </xf>
    <xf numFmtId="164" fontId="14" fillId="6" borderId="81" xfId="0" applyFont="true" applyBorder="true" applyAlignment="true" applyProtection="false">
      <alignment horizontal="center" vertical="center" textRotation="0" wrapText="true" indent="0" shrinkToFit="false"/>
      <protection locked="true" hidden="false"/>
    </xf>
    <xf numFmtId="164" fontId="15" fillId="6" borderId="83" xfId="0" applyFont="true" applyBorder="true" applyAlignment="false" applyProtection="false">
      <alignment horizontal="general" vertical="bottom" textRotation="0" wrapText="false" indent="0" shrinkToFit="false"/>
      <protection locked="true" hidden="false"/>
    </xf>
    <xf numFmtId="164" fontId="38" fillId="16" borderId="73" xfId="0" applyFont="true" applyBorder="true" applyAlignment="false" applyProtection="false">
      <alignment horizontal="general" vertical="bottom" textRotation="0" wrapText="false" indent="0" shrinkToFit="false"/>
      <protection locked="true" hidden="false"/>
    </xf>
    <xf numFmtId="164" fontId="21" fillId="0" borderId="75" xfId="0" applyFont="true" applyBorder="true" applyAlignment="true" applyProtection="false">
      <alignment horizontal="left" vertical="center" textRotation="0" wrapText="false" indent="0" shrinkToFit="false"/>
      <protection locked="true" hidden="false"/>
    </xf>
    <xf numFmtId="164" fontId="14" fillId="0" borderId="76" xfId="0" applyFont="true" applyBorder="true" applyAlignment="false" applyProtection="false">
      <alignment horizontal="general" vertical="bottom" textRotation="0" wrapText="false" indent="0" shrinkToFit="false"/>
      <protection locked="true" hidden="false"/>
    </xf>
    <xf numFmtId="164" fontId="15" fillId="0" borderId="76" xfId="0" applyFont="true" applyBorder="true" applyAlignment="false" applyProtection="false">
      <alignment horizontal="general" vertical="bottom" textRotation="0" wrapText="false" indent="0" shrinkToFit="false"/>
      <protection locked="true" hidden="false"/>
    </xf>
    <xf numFmtId="172" fontId="13" fillId="5" borderId="84" xfId="0" applyFont="true" applyBorder="true" applyAlignment="true" applyProtection="true">
      <alignment horizontal="center" vertical="center" textRotation="0" wrapText="false" indent="0" shrinkToFit="false"/>
      <protection locked="false" hidden="false"/>
    </xf>
    <xf numFmtId="164" fontId="14" fillId="0" borderId="85" xfId="0" applyFont="true" applyBorder="true" applyAlignment="true" applyProtection="false">
      <alignment horizontal="center" vertical="center" textRotation="0" wrapText="false" indent="0" shrinkToFit="false"/>
      <protection locked="true" hidden="false"/>
    </xf>
    <xf numFmtId="172" fontId="13" fillId="5" borderId="86" xfId="0" applyFont="true" applyBorder="true" applyAlignment="true" applyProtection="true">
      <alignment horizontal="center" vertical="center" textRotation="0" wrapText="false" indent="0" shrinkToFit="false"/>
      <protection locked="false" hidden="false"/>
    </xf>
    <xf numFmtId="164" fontId="15" fillId="0" borderId="77" xfId="0" applyFont="true" applyBorder="true" applyAlignment="false" applyProtection="false">
      <alignment horizontal="general" vertical="bottom" textRotation="0" wrapText="false" indent="0" shrinkToFit="false"/>
      <protection locked="true" hidden="false"/>
    </xf>
    <xf numFmtId="164" fontId="38" fillId="17" borderId="74" xfId="0" applyFont="true" applyBorder="true" applyAlignment="false" applyProtection="false">
      <alignment horizontal="general" vertical="bottom" textRotation="0" wrapText="false" indent="0" shrinkToFit="false"/>
      <protection locked="true" hidden="false"/>
    </xf>
    <xf numFmtId="164" fontId="21" fillId="0" borderId="87" xfId="0" applyFont="true" applyBorder="true" applyAlignment="true" applyProtection="false">
      <alignment horizontal="left" vertical="center" textRotation="0" wrapText="false" indent="0" shrinkToFit="false"/>
      <protection locked="true" hidden="false"/>
    </xf>
    <xf numFmtId="164" fontId="14" fillId="0" borderId="88" xfId="0" applyFont="true" applyBorder="true" applyAlignment="false" applyProtection="false">
      <alignment horizontal="general" vertical="bottom" textRotation="0" wrapText="false" indent="0" shrinkToFit="false"/>
      <protection locked="true" hidden="false"/>
    </xf>
    <xf numFmtId="164" fontId="15" fillId="0" borderId="88" xfId="0" applyFont="true" applyBorder="true" applyAlignment="false" applyProtection="false">
      <alignment horizontal="general" vertical="bottom" textRotation="0" wrapText="false" indent="0" shrinkToFit="false"/>
      <protection locked="true" hidden="false"/>
    </xf>
    <xf numFmtId="164" fontId="14" fillId="0" borderId="89" xfId="0" applyFont="true" applyBorder="true" applyAlignment="true" applyProtection="false">
      <alignment horizontal="center" vertical="center" textRotation="0" wrapText="false" indent="0" shrinkToFit="false"/>
      <protection locked="true" hidden="false"/>
    </xf>
    <xf numFmtId="164" fontId="14" fillId="0" borderId="88" xfId="0" applyFont="true" applyBorder="true" applyAlignment="true" applyProtection="false">
      <alignment horizontal="center" vertical="center" textRotation="0" wrapText="false" indent="0" shrinkToFit="false"/>
      <protection locked="true" hidden="false"/>
    </xf>
    <xf numFmtId="164" fontId="14" fillId="0" borderId="90" xfId="0" applyFont="true" applyBorder="true" applyAlignment="true" applyProtection="false">
      <alignment horizontal="center" vertical="center" textRotation="0" wrapText="false" indent="0" shrinkToFit="false"/>
      <protection locked="true" hidden="false"/>
    </xf>
    <xf numFmtId="164" fontId="15" fillId="0" borderId="91" xfId="0" applyFont="true" applyBorder="true" applyAlignment="false" applyProtection="false">
      <alignment horizontal="general" vertical="bottom" textRotation="0" wrapText="false" indent="0" shrinkToFit="false"/>
      <protection locked="true" hidden="false"/>
    </xf>
    <xf numFmtId="164" fontId="38" fillId="18" borderId="73" xfId="0" applyFont="true" applyBorder="true" applyAlignment="false" applyProtection="false">
      <alignment horizontal="general" vertical="bottom" textRotation="0" wrapText="false" indent="0" shrinkToFit="false"/>
      <protection locked="true" hidden="false"/>
    </xf>
    <xf numFmtId="164" fontId="39" fillId="19" borderId="73" xfId="0" applyFont="true" applyBorder="true" applyAlignment="false" applyProtection="false">
      <alignment horizontal="general" vertical="bottom" textRotation="0" wrapText="false" indent="0" shrinkToFit="false"/>
      <protection locked="true" hidden="false"/>
    </xf>
    <xf numFmtId="164" fontId="39" fillId="20" borderId="73" xfId="0" applyFont="true" applyBorder="true" applyAlignment="false" applyProtection="false">
      <alignment horizontal="general" vertical="bottom" textRotation="0" wrapText="false" indent="0" shrinkToFit="false"/>
      <protection locked="true" hidden="false"/>
    </xf>
    <xf numFmtId="164" fontId="13" fillId="0" borderId="75" xfId="0" applyFont="true" applyBorder="true" applyAlignment="false" applyProtection="false">
      <alignment horizontal="general" vertical="bottom" textRotation="0" wrapText="false" indent="0" shrinkToFit="false"/>
      <protection locked="true" hidden="false"/>
    </xf>
    <xf numFmtId="172" fontId="13" fillId="5" borderId="92" xfId="0" applyFont="true" applyBorder="true" applyAlignment="true" applyProtection="true">
      <alignment horizontal="center" vertical="center" textRotation="0" wrapText="false" indent="0" shrinkToFit="false"/>
      <protection locked="false" hidden="false"/>
    </xf>
    <xf numFmtId="164" fontId="13" fillId="0" borderId="69" xfId="0" applyFont="true" applyBorder="true" applyAlignment="false" applyProtection="false">
      <alignment horizontal="general" vertical="bottom" textRotation="0" wrapText="false" indent="0" shrinkToFit="false"/>
      <protection locked="true" hidden="false"/>
    </xf>
    <xf numFmtId="172" fontId="13" fillId="5" borderId="24" xfId="0" applyFont="true" applyBorder="true" applyAlignment="true" applyProtection="true">
      <alignment horizontal="center" vertical="center" textRotation="0" wrapText="false" indent="0" shrinkToFit="false"/>
      <protection locked="false" hidden="false"/>
    </xf>
    <xf numFmtId="164" fontId="13" fillId="0" borderId="93" xfId="0" applyFont="true" applyBorder="true" applyAlignment="false" applyProtection="false">
      <alignment horizontal="general" vertical="bottom" textRotation="0" wrapText="false" indent="0" shrinkToFit="false"/>
      <protection locked="true" hidden="false"/>
    </xf>
    <xf numFmtId="164" fontId="13" fillId="0" borderId="94" xfId="0" applyFont="true" applyBorder="true" applyAlignment="false" applyProtection="false">
      <alignment horizontal="general" vertical="bottom" textRotation="0" wrapText="false" indent="0" shrinkToFit="false"/>
      <protection locked="true" hidden="false"/>
    </xf>
    <xf numFmtId="164" fontId="13" fillId="0" borderId="65" xfId="0" applyFont="true" applyBorder="true" applyAlignment="false" applyProtection="false">
      <alignment horizontal="general" vertical="bottom" textRotation="0" wrapText="false" indent="0" shrinkToFit="false"/>
      <protection locked="true" hidden="false"/>
    </xf>
    <xf numFmtId="164" fontId="13" fillId="0" borderId="95" xfId="0" applyFont="true" applyBorder="true" applyAlignment="false" applyProtection="false">
      <alignment horizontal="general" vertical="bottom" textRotation="0" wrapText="false" indent="0" shrinkToFit="false"/>
      <protection locked="true" hidden="false"/>
    </xf>
    <xf numFmtId="170" fontId="5" fillId="0" borderId="96" xfId="0" applyFont="true" applyBorder="true" applyAlignment="true" applyProtection="true">
      <alignment horizontal="general" vertical="center" textRotation="0" wrapText="false" indent="0" shrinkToFit="false"/>
      <protection locked="false" hidden="false"/>
    </xf>
    <xf numFmtId="164" fontId="13" fillId="0" borderId="97" xfId="0" applyFont="true" applyBorder="true" applyAlignment="false" applyProtection="false">
      <alignment horizontal="general" vertical="bottom" textRotation="0" wrapText="false" indent="0" shrinkToFit="false"/>
      <protection locked="true" hidden="false"/>
    </xf>
    <xf numFmtId="164" fontId="14" fillId="6" borderId="98" xfId="0" applyFont="true" applyBorder="true" applyAlignment="true" applyProtection="false">
      <alignment horizontal="left" vertical="center" textRotation="0" wrapText="false" indent="0" shrinkToFit="false"/>
      <protection locked="true" hidden="false"/>
    </xf>
    <xf numFmtId="164" fontId="14" fillId="6" borderId="98" xfId="0" applyFont="true" applyBorder="true" applyAlignment="false" applyProtection="false">
      <alignment horizontal="general" vertical="bottom" textRotation="0" wrapText="false" indent="0" shrinkToFit="false"/>
      <protection locked="true" hidden="false"/>
    </xf>
    <xf numFmtId="164" fontId="15" fillId="6" borderId="98" xfId="0" applyFont="true" applyBorder="true" applyAlignment="false" applyProtection="false">
      <alignment horizontal="general" vertical="bottom" textRotation="0" wrapText="false" indent="0" shrinkToFit="false"/>
      <protection locked="true" hidden="false"/>
    </xf>
    <xf numFmtId="164" fontId="14" fillId="6" borderId="98" xfId="0" applyFont="true" applyBorder="true" applyAlignment="true" applyProtection="false">
      <alignment horizontal="center" vertical="center" textRotation="0" wrapText="false" indent="0" shrinkToFit="false"/>
      <protection locked="true" hidden="false"/>
    </xf>
    <xf numFmtId="164" fontId="15" fillId="6" borderId="99" xfId="0" applyFont="true" applyBorder="true" applyAlignment="false" applyProtection="false">
      <alignment horizontal="general" vertical="bottom" textRotation="0" wrapText="false" indent="0" shrinkToFit="false"/>
      <protection locked="true" hidden="false"/>
    </xf>
    <xf numFmtId="164" fontId="21" fillId="0" borderId="0" xfId="0" applyFont="true" applyBorder="false" applyAlignment="true" applyProtection="false">
      <alignment horizontal="left" vertical="center"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72" fontId="13" fillId="5" borderId="100" xfId="0" applyFont="true" applyBorder="true" applyAlignment="false" applyProtection="true">
      <alignment horizontal="general" vertical="bottom" textRotation="0" wrapText="false" indent="0" shrinkToFit="false"/>
      <protection locked="false" hidden="false"/>
    </xf>
    <xf numFmtId="164" fontId="14" fillId="0" borderId="0" xfId="0" applyFont="true" applyBorder="false" applyAlignment="true" applyProtection="false">
      <alignment horizontal="center" vertical="center" textRotation="0" wrapText="false" indent="0" shrinkToFit="false"/>
      <protection locked="true" hidden="false"/>
    </xf>
    <xf numFmtId="172" fontId="13" fillId="5" borderId="86" xfId="0" applyFont="true" applyBorder="true" applyAlignment="false" applyProtection="true">
      <alignment horizontal="general" vertical="bottom" textRotation="0" wrapText="false" indent="0" shrinkToFit="false"/>
      <protection locked="false" hidden="false"/>
    </xf>
    <xf numFmtId="164" fontId="15" fillId="0" borderId="30" xfId="0" applyFont="true" applyBorder="true" applyAlignment="false" applyProtection="false">
      <alignment horizontal="general" vertical="bottom" textRotation="0" wrapText="false" indent="0" shrinkToFit="false"/>
      <protection locked="true" hidden="false"/>
    </xf>
    <xf numFmtId="172" fontId="13" fillId="5" borderId="101" xfId="0" applyFont="true" applyBorder="true" applyAlignment="false" applyProtection="true">
      <alignment horizontal="general" vertical="bottom" textRotation="0" wrapText="false" indent="0" shrinkToFit="false"/>
      <protection locked="false" hidden="false"/>
    </xf>
    <xf numFmtId="164" fontId="14" fillId="0" borderId="76" xfId="0" applyFont="true" applyBorder="true" applyAlignment="true" applyProtection="false">
      <alignment horizontal="center" vertical="center" textRotation="0" wrapText="false" indent="0" shrinkToFit="false"/>
      <protection locked="true" hidden="false"/>
    </xf>
    <xf numFmtId="172" fontId="13" fillId="5" borderId="84" xfId="0" applyFont="true" applyBorder="true" applyAlignment="false" applyProtection="true">
      <alignment horizontal="general" vertical="bottom" textRotation="0" wrapText="false" indent="0" shrinkToFit="false"/>
      <protection locked="false" hidden="false"/>
    </xf>
    <xf numFmtId="172" fontId="13" fillId="5" borderId="23" xfId="0" applyFont="true" applyBorder="true" applyAlignment="false" applyProtection="true">
      <alignment horizontal="general" vertical="bottom" textRotation="0" wrapText="false" indent="0" shrinkToFit="false"/>
      <protection locked="false" hidden="false"/>
    </xf>
    <xf numFmtId="172" fontId="13" fillId="5" borderId="92" xfId="0" applyFont="true" applyBorder="true" applyAlignment="false" applyProtection="true">
      <alignment horizontal="general" vertical="bottom" textRotation="0" wrapText="false" indent="0" shrinkToFit="false"/>
      <protection locked="false" hidden="false"/>
    </xf>
    <xf numFmtId="172" fontId="13" fillId="5" borderId="24" xfId="0" applyFont="true" applyBorder="true" applyAlignment="false" applyProtection="true">
      <alignment horizontal="general" vertical="bottom" textRotation="0" wrapText="false" indent="0" shrinkToFit="false"/>
      <protection locked="false" hidden="false"/>
    </xf>
    <xf numFmtId="170" fontId="5" fillId="0" borderId="0" xfId="0" applyFont="true" applyBorder="false" applyAlignment="true" applyProtection="true">
      <alignment horizontal="general" vertical="center" textRotation="0" wrapText="false" indent="0" shrinkToFit="false"/>
      <protection locked="false" hidden="false"/>
    </xf>
    <xf numFmtId="170" fontId="5" fillId="0" borderId="78" xfId="0" applyFont="true" applyBorder="true" applyAlignment="true" applyProtection="true">
      <alignment horizontal="general" vertical="center" textRotation="0" wrapText="false" indent="0" shrinkToFit="false"/>
      <protection locked="false" hidden="false"/>
    </xf>
    <xf numFmtId="164" fontId="14" fillId="6" borderId="55" xfId="0" applyFont="true" applyBorder="true" applyAlignment="true" applyProtection="false">
      <alignment horizontal="left" vertical="center" textRotation="0" wrapText="false" indent="0" shrinkToFit="false"/>
      <protection locked="true" hidden="false"/>
    </xf>
    <xf numFmtId="164" fontId="14" fillId="6" borderId="82" xfId="0" applyFont="true" applyBorder="true" applyAlignment="false" applyProtection="false">
      <alignment horizontal="general" vertical="bottom" textRotation="0" wrapText="false" indent="0" shrinkToFit="false"/>
      <protection locked="true" hidden="false"/>
    </xf>
    <xf numFmtId="164" fontId="15" fillId="6" borderId="82" xfId="0" applyFont="true" applyBorder="true" applyAlignment="false" applyProtection="false">
      <alignment horizontal="general" vertical="bottom" textRotation="0" wrapText="false" indent="0" shrinkToFit="false"/>
      <protection locked="true" hidden="false"/>
    </xf>
    <xf numFmtId="164" fontId="14" fillId="6" borderId="82" xfId="0" applyFont="true" applyBorder="true" applyAlignment="true" applyProtection="false">
      <alignment horizontal="center" vertical="center" textRotation="0" wrapText="false" indent="0" shrinkToFit="false"/>
      <protection locked="true" hidden="false"/>
    </xf>
    <xf numFmtId="164" fontId="15" fillId="6" borderId="56" xfId="0" applyFont="true" applyBorder="true" applyAlignment="false" applyProtection="false">
      <alignment horizontal="general" vertical="bottom" textRotation="0" wrapText="false" indent="0" shrinkToFit="false"/>
      <protection locked="true" hidden="false"/>
    </xf>
    <xf numFmtId="164" fontId="13" fillId="0" borderId="102" xfId="0" applyFont="true" applyBorder="true" applyAlignment="false" applyProtection="false">
      <alignment horizontal="general" vertical="bottom" textRotation="0" wrapText="false" indent="0" shrinkToFit="false"/>
      <protection locked="true" hidden="false"/>
    </xf>
    <xf numFmtId="164" fontId="13" fillId="4" borderId="0" xfId="0" applyFont="true" applyBorder="false" applyAlignment="false" applyProtection="false">
      <alignment horizontal="general" vertical="bottom" textRotation="0" wrapText="false" indent="0" shrinkToFit="false"/>
      <protection locked="true" hidden="false"/>
    </xf>
    <xf numFmtId="172" fontId="13" fillId="5" borderId="100" xfId="0" applyFont="true" applyBorder="true" applyAlignment="true" applyProtection="true">
      <alignment horizontal="center" vertical="center" textRotation="0" wrapText="false" indent="0" shrinkToFit="false"/>
      <protection locked="false" hidden="false"/>
    </xf>
    <xf numFmtId="164" fontId="13" fillId="0" borderId="103" xfId="0" applyFont="true" applyBorder="true" applyAlignment="false" applyProtection="false">
      <alignment horizontal="general" vertical="bottom" textRotation="0" wrapText="false" indent="0" shrinkToFit="false"/>
      <protection locked="true" hidden="false"/>
    </xf>
    <xf numFmtId="164" fontId="13" fillId="0" borderId="104" xfId="0" applyFont="true" applyBorder="true" applyAlignment="false" applyProtection="false">
      <alignment horizontal="general" vertical="bottom" textRotation="0" wrapText="false" indent="0" shrinkToFit="false"/>
      <protection locked="true" hidden="false"/>
    </xf>
    <xf numFmtId="172" fontId="13" fillId="5" borderId="101" xfId="0" applyFont="true" applyBorder="true" applyAlignment="true" applyProtection="true">
      <alignment horizontal="center" vertical="center" textRotation="0" wrapText="false" indent="0" shrinkToFit="false"/>
      <protection locked="false" hidden="false"/>
    </xf>
    <xf numFmtId="164" fontId="13" fillId="0" borderId="105" xfId="0" applyFont="true" applyBorder="true" applyAlignment="false" applyProtection="false">
      <alignment horizontal="general" vertical="bottom" textRotation="0" wrapText="false" indent="0" shrinkToFit="false"/>
      <protection locked="true" hidden="false"/>
    </xf>
    <xf numFmtId="164" fontId="13" fillId="4" borderId="76" xfId="0" applyFont="true" applyBorder="true" applyAlignment="false" applyProtection="false">
      <alignment horizontal="general" vertical="bottom" textRotation="0" wrapText="false" indent="0" shrinkToFit="false"/>
      <protection locked="true" hidden="false"/>
    </xf>
    <xf numFmtId="164" fontId="14" fillId="6" borderId="106" xfId="0" applyFont="true" applyBorder="true" applyAlignment="true" applyProtection="false">
      <alignment horizontal="left" vertical="center" textRotation="0" wrapText="false" indent="0" shrinkToFit="false"/>
      <protection locked="true" hidden="false"/>
    </xf>
    <xf numFmtId="164" fontId="14" fillId="6" borderId="98" xfId="0" applyFont="true" applyBorder="true" applyAlignment="true" applyProtection="false">
      <alignment horizontal="center" vertical="center" textRotation="0" wrapText="true" indent="0" shrinkToFit="false"/>
      <protection locked="true" hidden="false"/>
    </xf>
    <xf numFmtId="164" fontId="0" fillId="7" borderId="30" xfId="0" applyFont="false" applyBorder="true" applyAlignment="false" applyProtection="false">
      <alignment horizontal="general" vertical="bottom" textRotation="0" wrapText="false" indent="0" shrinkToFit="false"/>
      <protection locked="true" hidden="false"/>
    </xf>
    <xf numFmtId="164" fontId="21" fillId="0" borderId="107" xfId="0" applyFont="true" applyBorder="true" applyAlignment="true" applyProtection="false">
      <alignment horizontal="left" vertical="center" textRotation="0" wrapText="false" indent="0" shrinkToFit="false"/>
      <protection locked="true" hidden="false"/>
    </xf>
    <xf numFmtId="164" fontId="14" fillId="0" borderId="108" xfId="0" applyFont="true" applyBorder="true" applyAlignment="false" applyProtection="false">
      <alignment horizontal="general" vertical="bottom" textRotation="0" wrapText="false" indent="0" shrinkToFit="false"/>
      <protection locked="true" hidden="false"/>
    </xf>
    <xf numFmtId="164" fontId="15" fillId="0" borderId="108" xfId="0" applyFont="true" applyBorder="true" applyAlignment="false" applyProtection="false">
      <alignment horizontal="general" vertical="bottom" textRotation="0" wrapText="false" indent="0" shrinkToFit="false"/>
      <protection locked="true" hidden="false"/>
    </xf>
    <xf numFmtId="164" fontId="14" fillId="0" borderId="108" xfId="0" applyFont="true" applyBorder="true" applyAlignment="true" applyProtection="false">
      <alignment horizontal="center" vertical="center" textRotation="0" wrapText="false" indent="0" shrinkToFit="false"/>
      <protection locked="true" hidden="false"/>
    </xf>
    <xf numFmtId="164" fontId="15" fillId="0" borderId="109" xfId="0" applyFont="true" applyBorder="true" applyAlignment="false" applyProtection="false">
      <alignment horizontal="general" vertical="bottom" textRotation="0" wrapText="false" indent="0" shrinkToFit="false"/>
      <protection locked="true" hidden="false"/>
    </xf>
    <xf numFmtId="164" fontId="14" fillId="0" borderId="70" xfId="0" applyFont="true" applyBorder="true" applyAlignment="false" applyProtection="false">
      <alignment horizontal="general" vertical="bottom" textRotation="0" wrapText="false" indent="0" shrinkToFit="false"/>
      <protection locked="true" hidden="false"/>
    </xf>
    <xf numFmtId="164" fontId="15" fillId="0" borderId="70" xfId="0" applyFont="true" applyBorder="true" applyAlignment="false" applyProtection="false">
      <alignment horizontal="general" vertical="bottom" textRotation="0" wrapText="false" indent="0" shrinkToFit="false"/>
      <protection locked="true" hidden="false"/>
    </xf>
    <xf numFmtId="164" fontId="14" fillId="0" borderId="70" xfId="0" applyFont="true" applyBorder="true" applyAlignment="true" applyProtection="false">
      <alignment horizontal="center" vertical="center" textRotation="0" wrapText="false" indent="0" shrinkToFit="false"/>
      <protection locked="true" hidden="false"/>
    </xf>
    <xf numFmtId="172" fontId="13" fillId="5" borderId="110" xfId="0" applyFont="true" applyBorder="true" applyAlignment="true" applyProtection="true">
      <alignment horizontal="center" vertical="center" textRotation="0" wrapText="false" indent="0" shrinkToFit="false"/>
      <protection locked="false" hidden="false"/>
    </xf>
    <xf numFmtId="164" fontId="15" fillId="0" borderId="71" xfId="0" applyFont="true" applyBorder="true" applyAlignment="false" applyProtection="false">
      <alignment horizontal="general" vertical="bottom" textRotation="0" wrapText="false" indent="0" shrinkToFit="false"/>
      <protection locked="true" hidden="false"/>
    </xf>
    <xf numFmtId="164" fontId="13" fillId="0" borderId="111" xfId="0" applyFont="true" applyBorder="true" applyAlignment="false" applyProtection="false">
      <alignment horizontal="general" vertical="bottom" textRotation="0" wrapText="false" indent="0" shrinkToFit="false"/>
      <protection locked="true" hidden="false"/>
    </xf>
    <xf numFmtId="164" fontId="13" fillId="0" borderId="96" xfId="0" applyFont="true" applyBorder="true" applyAlignment="false" applyProtection="false">
      <alignment horizontal="general" vertical="bottom" textRotation="0" wrapText="false" indent="0" shrinkToFit="false"/>
      <protection locked="true" hidden="false"/>
    </xf>
    <xf numFmtId="172" fontId="13" fillId="5" borderId="112" xfId="0" applyFont="true" applyBorder="true" applyAlignment="true" applyProtection="true">
      <alignment horizontal="center" vertical="center" textRotation="0" wrapText="false" indent="0" shrinkToFit="false"/>
      <protection locked="false" hidden="false"/>
    </xf>
    <xf numFmtId="164" fontId="13" fillId="0" borderId="113" xfId="0" applyFont="true" applyBorder="true" applyAlignment="false" applyProtection="false">
      <alignment horizontal="general" vertical="bottom" textRotation="0" wrapText="false" indent="0" shrinkToFit="false"/>
      <protection locked="true" hidden="false"/>
    </xf>
    <xf numFmtId="172" fontId="13" fillId="5" borderId="114" xfId="0" applyFont="true" applyBorder="true" applyAlignment="true" applyProtection="true">
      <alignment horizontal="center" vertical="center" textRotation="0" wrapText="false" indent="0" shrinkToFit="false"/>
      <protection locked="false" hidden="false"/>
    </xf>
    <xf numFmtId="172" fontId="13" fillId="5" borderId="115" xfId="0" applyFont="true" applyBorder="true" applyAlignment="true" applyProtection="true">
      <alignment horizontal="center" vertical="center" textRotation="0" wrapText="false" indent="0" shrinkToFit="false"/>
      <protection locked="false" hidden="false"/>
    </xf>
    <xf numFmtId="164" fontId="14" fillId="6" borderId="111" xfId="0" applyFont="true" applyBorder="true" applyAlignment="true" applyProtection="false">
      <alignment horizontal="left" vertical="center" textRotation="0" wrapText="false" indent="0" shrinkToFit="false"/>
      <protection locked="true" hidden="false"/>
    </xf>
    <xf numFmtId="164" fontId="14" fillId="6" borderId="96" xfId="0" applyFont="true" applyBorder="true" applyAlignment="false" applyProtection="false">
      <alignment horizontal="general" vertical="bottom" textRotation="0" wrapText="false" indent="0" shrinkToFit="false"/>
      <protection locked="true" hidden="false"/>
    </xf>
    <xf numFmtId="164" fontId="15" fillId="6" borderId="96" xfId="0" applyFont="true" applyBorder="true" applyAlignment="false" applyProtection="false">
      <alignment horizontal="general" vertical="bottom" textRotation="0" wrapText="false" indent="0" shrinkToFit="false"/>
      <protection locked="true" hidden="false"/>
    </xf>
    <xf numFmtId="164" fontId="15" fillId="6" borderId="96" xfId="0" applyFont="true" applyBorder="true" applyAlignment="true" applyProtection="false">
      <alignment horizontal="center" vertical="bottom" textRotation="0" wrapText="false" indent="0" shrinkToFit="false"/>
      <protection locked="true" hidden="false"/>
    </xf>
    <xf numFmtId="164" fontId="15" fillId="6" borderId="113" xfId="0" applyFont="true" applyBorder="true" applyAlignment="false" applyProtection="false">
      <alignment horizontal="general" vertical="bottom" textRotation="0" wrapText="false" indent="0" shrinkToFit="false"/>
      <protection locked="true" hidden="false"/>
    </xf>
    <xf numFmtId="170" fontId="5" fillId="5" borderId="116" xfId="0" applyFont="true" applyBorder="true" applyAlignment="true" applyProtection="true">
      <alignment horizontal="left" vertical="top" textRotation="0" wrapText="false" indent="0" shrinkToFit="false"/>
      <protection locked="false" hidden="false"/>
    </xf>
    <xf numFmtId="164" fontId="37" fillId="0" borderId="57" xfId="0" applyFont="true" applyBorder="true" applyAlignment="false" applyProtection="false">
      <alignment horizontal="general" vertical="bottom" textRotation="0" wrapText="false" indent="0" shrinkToFit="false"/>
      <protection locked="true" hidden="false"/>
    </xf>
    <xf numFmtId="170" fontId="5" fillId="4" borderId="117" xfId="0" applyFont="true" applyBorder="true" applyAlignment="true" applyProtection="false">
      <alignment horizontal="left" vertical="top" textRotation="0" wrapText="false" indent="0" shrinkToFit="false"/>
      <protection locked="true" hidden="false"/>
    </xf>
    <xf numFmtId="170" fontId="5" fillId="5" borderId="19" xfId="0" applyFont="true" applyBorder="true" applyAlignment="true" applyProtection="true">
      <alignment horizontal="left" vertical="top" textRotation="0" wrapText="false" indent="0" shrinkToFit="false"/>
      <protection locked="false" hidden="false"/>
    </xf>
    <xf numFmtId="170" fontId="5" fillId="5" borderId="118" xfId="0" applyFont="true" applyBorder="true" applyAlignment="true" applyProtection="true">
      <alignment horizontal="left" vertical="top" textRotation="0" wrapText="false" indent="0" shrinkToFit="false"/>
      <protection locked="false" hidden="false"/>
    </xf>
    <xf numFmtId="164" fontId="13" fillId="0" borderId="119" xfId="0" applyFont="true" applyBorder="true" applyAlignment="false" applyProtection="false">
      <alignment horizontal="general" vertical="bottom" textRotation="0" wrapText="false" indent="0" shrinkToFit="false"/>
      <protection locked="true" hidden="false"/>
    </xf>
    <xf numFmtId="164" fontId="13" fillId="0" borderId="120" xfId="0" applyFont="true" applyBorder="true" applyAlignment="false" applyProtection="false">
      <alignment horizontal="general" vertical="bottom" textRotation="0" wrapText="false" indent="0" shrinkToFit="false"/>
      <protection locked="true" hidden="false"/>
    </xf>
    <xf numFmtId="164" fontId="13" fillId="4" borderId="121" xfId="0" applyFont="true" applyBorder="true" applyAlignment="false" applyProtection="false">
      <alignment horizontal="general" vertical="bottom" textRotation="0" wrapText="false" indent="0" shrinkToFit="false"/>
      <protection locked="true" hidden="false"/>
    </xf>
    <xf numFmtId="164" fontId="13" fillId="0" borderId="122" xfId="0" applyFont="true" applyBorder="true" applyAlignment="false" applyProtection="false">
      <alignment horizontal="general" vertical="bottom" textRotation="0" wrapText="false" indent="0" shrinkToFit="false"/>
      <protection locked="true" hidden="false"/>
    </xf>
    <xf numFmtId="164" fontId="13" fillId="4" borderId="30" xfId="0" applyFont="true" applyBorder="true" applyAlignment="false" applyProtection="false">
      <alignment horizontal="general" vertical="bottom" textRotation="0" wrapText="false" indent="0" shrinkToFit="false"/>
      <protection locked="true" hidden="false"/>
    </xf>
    <xf numFmtId="164" fontId="13" fillId="4" borderId="66" xfId="0" applyFont="true" applyBorder="true" applyAlignment="false" applyProtection="false">
      <alignment horizontal="general" vertical="bottom" textRotation="0" wrapText="false" indent="0" shrinkToFit="false"/>
      <protection locked="true" hidden="false"/>
    </xf>
    <xf numFmtId="164" fontId="13" fillId="4" borderId="67" xfId="0" applyFont="true" applyBorder="tru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7" borderId="47" xfId="0" applyFont="fals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36" fillId="4" borderId="123" xfId="0" applyFont="true" applyBorder="true" applyAlignment="false" applyProtection="false">
      <alignment horizontal="general" vertical="bottom" textRotation="0" wrapText="false" indent="0" shrinkToFit="false"/>
      <protection locked="true" hidden="false"/>
    </xf>
    <xf numFmtId="164" fontId="21" fillId="4" borderId="2" xfId="0" applyFont="true" applyBorder="true" applyAlignment="false" applyProtection="false">
      <alignment horizontal="general" vertical="bottom" textRotation="0" wrapText="false" indent="0" shrinkToFit="false"/>
      <protection locked="true" hidden="false"/>
    </xf>
    <xf numFmtId="164" fontId="21" fillId="4" borderId="124" xfId="0" applyFont="true" applyBorder="true" applyAlignment="false" applyProtection="false">
      <alignment horizontal="general" vertical="bottom" textRotation="0" wrapText="false" indent="0" shrinkToFit="false"/>
      <protection locked="true" hidden="false"/>
    </xf>
    <xf numFmtId="164" fontId="0" fillId="4" borderId="125" xfId="0" applyFont="false" applyBorder="true" applyAlignment="false" applyProtection="false">
      <alignment horizontal="general" vertical="bottom" textRotation="0" wrapText="false" indent="0" shrinkToFit="false"/>
      <protection locked="true" hidden="false"/>
    </xf>
    <xf numFmtId="164" fontId="21" fillId="4" borderId="123" xfId="0" applyFont="true" applyBorder="true" applyAlignment="false" applyProtection="false">
      <alignment horizontal="general" vertical="bottom" textRotation="0" wrapText="false" indent="0" shrinkToFit="false"/>
      <protection locked="true" hidden="false"/>
    </xf>
    <xf numFmtId="164" fontId="21" fillId="4" borderId="126" xfId="0" applyFont="true" applyBorder="true" applyAlignment="false" applyProtection="false">
      <alignment horizontal="general" vertical="bottom" textRotation="0" wrapText="false" indent="0" shrinkToFit="false"/>
      <protection locked="true" hidden="false"/>
    </xf>
    <xf numFmtId="164" fontId="0" fillId="4" borderId="4" xfId="0" applyFont="false" applyBorder="true" applyAlignment="false" applyProtection="false">
      <alignment horizontal="general" vertical="bottom" textRotation="0" wrapText="false" indent="0" shrinkToFit="false"/>
      <protection locked="true" hidden="false"/>
    </xf>
    <xf numFmtId="164" fontId="41" fillId="4" borderId="49" xfId="0" applyFont="true" applyBorder="true" applyAlignment="false" applyProtection="false">
      <alignment horizontal="general" vertical="bottom" textRotation="0" wrapText="false" indent="0" shrinkToFit="false"/>
      <protection locked="true" hidden="false"/>
    </xf>
    <xf numFmtId="164" fontId="21" fillId="4" borderId="0" xfId="0" applyFont="true" applyBorder="false" applyAlignment="false" applyProtection="false">
      <alignment horizontal="general" vertical="bottom" textRotation="0" wrapText="false" indent="0" shrinkToFit="false"/>
      <protection locked="true" hidden="false"/>
    </xf>
    <xf numFmtId="164" fontId="8" fillId="4" borderId="21" xfId="0" applyFont="true" applyBorder="true" applyAlignment="true" applyProtection="false">
      <alignment horizontal="left" vertical="bottom" textRotation="0" wrapText="true" indent="0" shrinkToFit="false"/>
      <protection locked="true" hidden="false"/>
    </xf>
    <xf numFmtId="164" fontId="21" fillId="4" borderId="5" xfId="0" applyFont="true" applyBorder="true" applyAlignment="false" applyProtection="false">
      <alignment horizontal="general" vertical="bottom" textRotation="0" wrapText="false" indent="0" shrinkToFit="false"/>
      <protection locked="true" hidden="false"/>
    </xf>
    <xf numFmtId="164" fontId="8" fillId="4" borderId="0" xfId="0" applyFont="true" applyBorder="false" applyAlignment="false" applyProtection="false">
      <alignment horizontal="general" vertical="bottom" textRotation="0" wrapText="false" indent="0" shrinkToFit="false"/>
      <protection locked="true" hidden="false"/>
    </xf>
    <xf numFmtId="164" fontId="21" fillId="4" borderId="21" xfId="0" applyFont="true" applyBorder="true" applyAlignment="false" applyProtection="false">
      <alignment horizontal="general" vertical="bottom" textRotation="0" wrapText="false" indent="0" shrinkToFit="false"/>
      <protection locked="true" hidden="false"/>
    </xf>
    <xf numFmtId="164" fontId="36" fillId="4" borderId="49" xfId="0" applyFont="true" applyBorder="true" applyAlignment="false" applyProtection="false">
      <alignment horizontal="general" vertical="bottom" textRotation="0" wrapText="false" indent="0" shrinkToFit="false"/>
      <protection locked="true" hidden="false"/>
    </xf>
    <xf numFmtId="164" fontId="42" fillId="4" borderId="13" xfId="0" applyFont="true" applyBorder="true" applyAlignment="true" applyProtection="false">
      <alignment horizontal="center" vertical="bottom" textRotation="0" wrapText="false" indent="0" shrinkToFit="false"/>
      <protection locked="true" hidden="false"/>
    </xf>
    <xf numFmtId="164" fontId="5" fillId="4" borderId="49" xfId="0" applyFont="true" applyBorder="true" applyAlignment="true" applyProtection="false">
      <alignment horizontal="left" vertical="bottom" textRotation="0" wrapText="false" indent="0" shrinkToFit="false"/>
      <protection locked="true" hidden="false"/>
    </xf>
    <xf numFmtId="165" fontId="21" fillId="5" borderId="127" xfId="0" applyFont="true" applyBorder="true" applyAlignment="true" applyProtection="false">
      <alignment horizontal="right" vertical="bottom" textRotation="0" wrapText="false" indent="0" shrinkToFit="false"/>
      <protection locked="true" hidden="false"/>
    </xf>
    <xf numFmtId="165" fontId="21" fillId="5" borderId="128" xfId="0" applyFont="true" applyBorder="true" applyAlignment="true" applyProtection="false">
      <alignment horizontal="right" vertical="bottom" textRotation="0" wrapText="false" indent="0" shrinkToFit="false"/>
      <protection locked="true" hidden="false"/>
    </xf>
    <xf numFmtId="164" fontId="21" fillId="4" borderId="49" xfId="0" applyFont="true" applyBorder="true" applyAlignment="false" applyProtection="false">
      <alignment horizontal="general" vertical="bottom" textRotation="0" wrapText="false" indent="0" shrinkToFit="false"/>
      <protection locked="true" hidden="false"/>
    </xf>
    <xf numFmtId="164" fontId="21" fillId="4" borderId="129" xfId="0" applyFont="true" applyBorder="true" applyAlignment="false" applyProtection="false">
      <alignment horizontal="general" vertical="bottom" textRotation="0" wrapText="false" indent="0" shrinkToFit="false"/>
      <protection locked="true" hidden="false"/>
    </xf>
    <xf numFmtId="164" fontId="0" fillId="4" borderId="130" xfId="0" applyFont="false" applyBorder="true" applyAlignment="false" applyProtection="false">
      <alignment horizontal="general" vertical="bottom" textRotation="0" wrapText="false" indent="0" shrinkToFit="false"/>
      <protection locked="true" hidden="false"/>
    </xf>
    <xf numFmtId="164" fontId="21" fillId="4" borderId="24" xfId="0" applyFont="true" applyBorder="true" applyAlignment="true" applyProtection="false">
      <alignment horizontal="left" vertical="bottom" textRotation="0" wrapText="true" indent="0" shrinkToFit="false"/>
      <protection locked="true" hidden="false"/>
    </xf>
    <xf numFmtId="164" fontId="21" fillId="5" borderId="131" xfId="0" applyFont="true" applyBorder="true" applyAlignment="true" applyProtection="true">
      <alignment horizontal="center" vertical="center" textRotation="0" wrapText="false" indent="0" shrinkToFit="false"/>
      <protection locked="false" hidden="false"/>
    </xf>
    <xf numFmtId="164" fontId="21" fillId="4" borderId="0" xfId="0" applyFont="true" applyBorder="false" applyAlignment="true" applyProtection="false">
      <alignment horizontal="center" vertical="bottom" textRotation="0" wrapText="false" indent="0" shrinkToFit="false"/>
      <protection locked="true" hidden="false"/>
    </xf>
    <xf numFmtId="164" fontId="0" fillId="4" borderId="132" xfId="0" applyFont="false" applyBorder="true" applyAlignment="false" applyProtection="false">
      <alignment horizontal="general" vertical="bottom" textRotation="0" wrapText="false" indent="0" shrinkToFit="false"/>
      <protection locked="true" hidden="false"/>
    </xf>
    <xf numFmtId="164" fontId="21" fillId="4" borderId="21" xfId="0" applyFont="true" applyBorder="true" applyAlignment="true" applyProtection="false">
      <alignment horizontal="left" vertical="center" textRotation="0" wrapText="true" indent="0" shrinkToFit="false"/>
      <protection locked="true" hidden="false"/>
    </xf>
    <xf numFmtId="164" fontId="21" fillId="5" borderId="51" xfId="0" applyFont="true" applyBorder="true" applyAlignment="true" applyProtection="true">
      <alignment horizontal="center" vertical="center" textRotation="0" wrapText="false" indent="0" shrinkToFit="false"/>
      <protection locked="false" hidden="false"/>
    </xf>
    <xf numFmtId="164" fontId="21" fillId="4" borderId="5" xfId="0" applyFont="true" applyBorder="true" applyAlignment="true" applyProtection="false">
      <alignment horizontal="center" vertical="bottom" textRotation="0" wrapText="false" indent="0" shrinkToFit="false"/>
      <protection locked="true" hidden="false"/>
    </xf>
    <xf numFmtId="164" fontId="21" fillId="4" borderId="133" xfId="0" applyFont="true" applyBorder="true" applyAlignment="true" applyProtection="false">
      <alignment horizontal="left" vertical="bottom" textRotation="0" wrapText="true" indent="0" shrinkToFit="false"/>
      <protection locked="true" hidden="false"/>
    </xf>
    <xf numFmtId="164" fontId="21" fillId="4" borderId="0" xfId="0" applyFont="true" applyBorder="false" applyAlignment="true" applyProtection="false">
      <alignment horizontal="left" vertical="top" textRotation="0" wrapText="false" indent="0" shrinkToFit="false"/>
      <protection locked="true" hidden="false"/>
    </xf>
    <xf numFmtId="164" fontId="21" fillId="4" borderId="130" xfId="0" applyFont="true" applyBorder="true" applyAlignment="true" applyProtection="false">
      <alignment horizontal="left" vertical="top" textRotation="0" wrapText="true" indent="0" shrinkToFit="false"/>
      <protection locked="true" hidden="false"/>
    </xf>
    <xf numFmtId="164" fontId="0" fillId="4" borderId="134" xfId="0" applyFont="false" applyBorder="true" applyAlignment="false" applyProtection="false">
      <alignment horizontal="general" vertical="bottom" textRotation="0" wrapText="false" indent="0" shrinkToFit="false"/>
      <protection locked="true" hidden="false"/>
    </xf>
    <xf numFmtId="164" fontId="21" fillId="4" borderId="49" xfId="0" applyFont="true" applyBorder="true" applyAlignment="true" applyProtection="false">
      <alignment horizontal="left" vertical="bottom" textRotation="0" wrapText="true" indent="0" shrinkToFit="false"/>
      <protection locked="true" hidden="false"/>
    </xf>
    <xf numFmtId="164" fontId="21" fillId="5" borderId="135" xfId="0" applyFont="true" applyBorder="true" applyAlignment="true" applyProtection="true">
      <alignment horizontal="center" vertical="center" textRotation="0" wrapText="false" indent="0" shrinkToFit="false"/>
      <protection locked="false" hidden="false"/>
    </xf>
    <xf numFmtId="164" fontId="21" fillId="4" borderId="0" xfId="0" applyFont="true" applyBorder="false" applyAlignment="true" applyProtection="false">
      <alignment horizontal="left" vertical="bottom" textRotation="0" wrapText="false" indent="0" shrinkToFit="false"/>
      <protection locked="true" hidden="false"/>
    </xf>
    <xf numFmtId="164" fontId="0" fillId="4" borderId="136" xfId="0" applyFont="false" applyBorder="true" applyAlignment="false" applyProtection="false">
      <alignment horizontal="general" vertical="bottom" textRotation="0" wrapText="false" indent="0" shrinkToFit="false"/>
      <protection locked="true" hidden="false"/>
    </xf>
    <xf numFmtId="164" fontId="21" fillId="4" borderId="0" xfId="0" applyFont="true" applyBorder="true" applyAlignment="true" applyProtection="false">
      <alignment horizontal="left" vertical="center" textRotation="0" wrapText="true" indent="0" shrinkToFit="false"/>
      <protection locked="true" hidden="false"/>
    </xf>
    <xf numFmtId="164" fontId="21" fillId="5" borderId="137" xfId="0" applyFont="true" applyBorder="true" applyAlignment="true" applyProtection="true">
      <alignment horizontal="center" vertical="center" textRotation="0" wrapText="false" indent="0" shrinkToFit="false"/>
      <protection locked="false" hidden="false"/>
    </xf>
    <xf numFmtId="164" fontId="21" fillId="5" borderId="138" xfId="0" applyFont="true" applyBorder="true" applyAlignment="true" applyProtection="true">
      <alignment horizontal="center" vertical="center" textRotation="0" wrapText="false" indent="0" shrinkToFit="false"/>
      <protection locked="false" hidden="false"/>
    </xf>
    <xf numFmtId="164" fontId="21" fillId="4" borderId="0" xfId="0" applyFont="true" applyBorder="true" applyAlignment="true" applyProtection="false">
      <alignment horizontal="left" vertical="bottom" textRotation="0" wrapText="true" indent="0" shrinkToFit="false"/>
      <protection locked="true" hidden="false"/>
    </xf>
    <xf numFmtId="164" fontId="43" fillId="6" borderId="133" xfId="0" applyFont="true" applyBorder="true" applyAlignment="true" applyProtection="false">
      <alignment horizontal="center" vertical="bottom" textRotation="0" wrapText="false" indent="0" shrinkToFit="false"/>
      <protection locked="true" hidden="false"/>
    </xf>
    <xf numFmtId="164" fontId="43" fillId="4" borderId="0" xfId="0" applyFont="true" applyBorder="false" applyAlignment="true" applyProtection="false">
      <alignment horizontal="center" vertical="bottom" textRotation="0" wrapText="false" indent="0" shrinkToFit="false"/>
      <protection locked="true" hidden="false"/>
    </xf>
    <xf numFmtId="164" fontId="43" fillId="6" borderId="0" xfId="0" applyFont="true" applyBorder="true" applyAlignment="true" applyProtection="false">
      <alignment horizontal="center" vertical="bottom" textRotation="0" wrapText="false" indent="0" shrinkToFit="false"/>
      <protection locked="true" hidden="false"/>
    </xf>
    <xf numFmtId="164" fontId="43" fillId="4" borderId="5" xfId="0" applyFont="true" applyBorder="true" applyAlignment="true" applyProtection="false">
      <alignment horizontal="center" vertical="bottom" textRotation="0" wrapText="false" indent="0" shrinkToFit="false"/>
      <protection locked="true" hidden="false"/>
    </xf>
    <xf numFmtId="164" fontId="43" fillId="4" borderId="49" xfId="0" applyFont="true" applyBorder="true" applyAlignment="true" applyProtection="false">
      <alignment horizontal="center" vertical="bottom" textRotation="0" wrapText="false" indent="0" shrinkToFit="false"/>
      <protection locked="true" hidden="false"/>
    </xf>
    <xf numFmtId="164" fontId="43" fillId="4" borderId="129" xfId="0" applyFont="true" applyBorder="true" applyAlignment="true" applyProtection="false">
      <alignment horizontal="center" vertical="bottom" textRotation="0" wrapText="false" indent="0" shrinkToFit="false"/>
      <protection locked="true" hidden="false"/>
    </xf>
    <xf numFmtId="164" fontId="44" fillId="0" borderId="133" xfId="0" applyFont="true" applyBorder="true" applyAlignment="true" applyProtection="false">
      <alignment horizontal="left" vertical="top" textRotation="0" wrapText="false" indent="0" shrinkToFit="false"/>
      <protection locked="true" hidden="false"/>
    </xf>
    <xf numFmtId="164" fontId="21" fillId="0" borderId="139" xfId="0" applyFont="true" applyBorder="true" applyAlignment="true" applyProtection="false">
      <alignment horizontal="left" vertical="top" textRotation="0" wrapText="false" indent="0" shrinkToFit="false"/>
      <protection locked="true" hidden="false"/>
    </xf>
    <xf numFmtId="164" fontId="21" fillId="4" borderId="5" xfId="0" applyFont="true" applyBorder="true" applyAlignment="true" applyProtection="false">
      <alignment horizontal="left" vertical="top" textRotation="0" wrapText="false" indent="0" shrinkToFit="false"/>
      <protection locked="true" hidden="false"/>
    </xf>
    <xf numFmtId="164" fontId="21" fillId="21" borderId="140" xfId="0" applyFont="true" applyBorder="true" applyAlignment="true" applyProtection="false">
      <alignment horizontal="center" vertical="center" textRotation="0" wrapText="true" indent="0" shrinkToFit="false"/>
      <protection locked="true" hidden="false"/>
    </xf>
    <xf numFmtId="164" fontId="21" fillId="21" borderId="141" xfId="0" applyFont="true" applyBorder="true" applyAlignment="true" applyProtection="false">
      <alignment horizontal="center" vertical="center" textRotation="0" wrapText="true" indent="0" shrinkToFit="false"/>
      <protection locked="true" hidden="false"/>
    </xf>
    <xf numFmtId="164" fontId="21" fillId="21" borderId="142" xfId="0" applyFont="true" applyBorder="true" applyAlignment="true" applyProtection="false">
      <alignment horizontal="center" vertical="center" textRotation="0" wrapText="true" indent="0" shrinkToFit="false"/>
      <protection locked="true" hidden="false"/>
    </xf>
    <xf numFmtId="164" fontId="21" fillId="4" borderId="143" xfId="0" applyFont="true" applyBorder="true" applyAlignment="true" applyProtection="false">
      <alignment horizontal="center" vertical="center" textRotation="0" wrapText="false" indent="0" shrinkToFit="false"/>
      <protection locked="true" hidden="false"/>
    </xf>
    <xf numFmtId="164" fontId="0" fillId="4" borderId="144" xfId="0" applyFont="false" applyBorder="true" applyAlignment="false" applyProtection="false">
      <alignment horizontal="general" vertical="bottom" textRotation="0" wrapText="false" indent="0" shrinkToFit="false"/>
      <protection locked="true" hidden="false"/>
    </xf>
    <xf numFmtId="164" fontId="21" fillId="4" borderId="145" xfId="0" applyFont="true" applyBorder="true" applyAlignment="true" applyProtection="false">
      <alignment horizontal="center" vertical="center" textRotation="0" wrapText="false" indent="0" shrinkToFit="false"/>
      <protection locked="true" hidden="false"/>
    </xf>
    <xf numFmtId="164" fontId="21" fillId="0" borderId="140" xfId="0" applyFont="true" applyBorder="true" applyAlignment="true" applyProtection="false">
      <alignment horizontal="general" vertical="bottom" textRotation="0" wrapText="false" indent="0" shrinkToFit="false"/>
      <protection locked="true" hidden="false"/>
    </xf>
    <xf numFmtId="164" fontId="21" fillId="0" borderId="141" xfId="0" applyFont="true" applyBorder="true" applyAlignment="true" applyProtection="true">
      <alignment horizontal="general" vertical="center" textRotation="0" wrapText="false" indent="0" shrinkToFit="false"/>
      <protection locked="false" hidden="false"/>
    </xf>
    <xf numFmtId="164" fontId="21" fillId="0" borderId="140" xfId="0" applyFont="true" applyBorder="true" applyAlignment="true" applyProtection="true">
      <alignment horizontal="general" vertical="bottom" textRotation="0" wrapText="false" indent="0" shrinkToFit="false"/>
      <protection locked="false" hidden="false"/>
    </xf>
    <xf numFmtId="170" fontId="21" fillId="0" borderId="140" xfId="0" applyFont="true" applyBorder="true" applyAlignment="true" applyProtection="true">
      <alignment horizontal="general" vertical="center" textRotation="0" wrapText="false" indent="0" shrinkToFit="false"/>
      <protection locked="false" hidden="false"/>
    </xf>
    <xf numFmtId="164" fontId="21" fillId="4" borderId="143" xfId="0" applyFont="true" applyBorder="true" applyAlignment="false" applyProtection="false">
      <alignment horizontal="general" vertical="bottom" textRotation="0" wrapText="false" indent="0" shrinkToFit="false"/>
      <protection locked="true" hidden="false"/>
    </xf>
    <xf numFmtId="164" fontId="21" fillId="0" borderId="141" xfId="0" applyFont="true" applyBorder="true" applyAlignment="true" applyProtection="false">
      <alignment horizontal="general" vertical="bottom" textRotation="0" wrapText="false" indent="0" shrinkToFit="false"/>
      <protection locked="true" hidden="false"/>
    </xf>
    <xf numFmtId="164" fontId="21" fillId="0" borderId="140" xfId="0" applyFont="true" applyBorder="true" applyAlignment="true" applyProtection="true">
      <alignment horizontal="general" vertical="center" textRotation="0" wrapText="true" indent="0" shrinkToFit="false"/>
      <protection locked="false" hidden="false"/>
    </xf>
    <xf numFmtId="164" fontId="21" fillId="0" borderId="140" xfId="0" applyFont="true" applyBorder="true" applyAlignment="true" applyProtection="true">
      <alignment horizontal="general" vertical="bottom" textRotation="0" wrapText="true" indent="0" shrinkToFit="false"/>
      <protection locked="false" hidden="false"/>
    </xf>
    <xf numFmtId="164" fontId="21" fillId="4" borderId="145" xfId="0" applyFont="true" applyBorder="true" applyAlignment="false" applyProtection="false">
      <alignment horizontal="general" vertical="bottom" textRotation="0" wrapText="false" indent="0" shrinkToFit="false"/>
      <protection locked="true" hidden="false"/>
    </xf>
    <xf numFmtId="164" fontId="21" fillId="0" borderId="146" xfId="0" applyFont="true" applyBorder="true" applyAlignment="true" applyProtection="true">
      <alignment horizontal="general" vertical="center" textRotation="0" wrapText="false" indent="0" shrinkToFit="false"/>
      <protection locked="false" hidden="false"/>
    </xf>
    <xf numFmtId="164" fontId="21" fillId="0" borderId="142" xfId="0" applyFont="true" applyBorder="true" applyAlignment="true" applyProtection="true">
      <alignment horizontal="general" vertical="bottom" textRotation="0" wrapText="false" indent="0" shrinkToFit="false"/>
      <protection locked="false" hidden="false"/>
    </xf>
    <xf numFmtId="170" fontId="21" fillId="0" borderId="142" xfId="0" applyFont="true" applyBorder="true" applyAlignment="true" applyProtection="true">
      <alignment horizontal="general" vertical="center" textRotation="0" wrapText="false" indent="0" shrinkToFit="false"/>
      <protection locked="false" hidden="false"/>
    </xf>
    <xf numFmtId="164" fontId="21" fillId="0" borderId="142" xfId="0" applyFont="true" applyBorder="true" applyAlignment="true" applyProtection="true">
      <alignment horizontal="general" vertical="center" textRotation="0" wrapText="false" indent="0" shrinkToFit="false"/>
      <protection locked="false" hidden="false"/>
    </xf>
    <xf numFmtId="164" fontId="21" fillId="4" borderId="49" xfId="0" applyFont="true" applyBorder="true" applyAlignment="true" applyProtection="false">
      <alignment horizontal="general" vertical="bottom" textRotation="0" wrapText="false" indent="0" shrinkToFit="false"/>
      <protection locked="true" hidden="false"/>
    </xf>
    <xf numFmtId="164" fontId="21" fillId="4" borderId="0" xfId="0" applyFont="true" applyBorder="false" applyAlignment="true" applyProtection="false">
      <alignment horizontal="general" vertical="bottom" textRotation="0" wrapText="false" indent="0" shrinkToFit="false"/>
      <protection locked="true" hidden="false"/>
    </xf>
    <xf numFmtId="164" fontId="43" fillId="6" borderId="23" xfId="0" applyFont="true" applyBorder="true" applyAlignment="true" applyProtection="false">
      <alignment horizontal="left" vertical="bottom" textRotation="0" wrapText="false" indent="0" shrinkToFit="false"/>
      <protection locked="true" hidden="false"/>
    </xf>
    <xf numFmtId="164" fontId="43" fillId="4" borderId="5" xfId="0" applyFont="true" applyBorder="true" applyAlignment="true" applyProtection="false">
      <alignment horizontal="left" vertical="bottom" textRotation="0" wrapText="false" indent="0" shrinkToFit="false"/>
      <protection locked="true" hidden="false"/>
    </xf>
    <xf numFmtId="164" fontId="21" fillId="4" borderId="49" xfId="0" applyFont="true" applyBorder="true" applyAlignment="true" applyProtection="false">
      <alignment horizontal="left" vertical="top" textRotation="0" wrapText="true" indent="0" shrinkToFit="false"/>
      <protection locked="true" hidden="false"/>
    </xf>
    <xf numFmtId="164" fontId="21" fillId="5" borderId="86" xfId="0" applyFont="true" applyBorder="true" applyAlignment="true" applyProtection="true">
      <alignment horizontal="left" vertical="bottom" textRotation="0" wrapText="false" indent="0" shrinkToFit="false"/>
      <protection locked="false" hidden="false"/>
    </xf>
    <xf numFmtId="164" fontId="21" fillId="4" borderId="49" xfId="0" applyFont="true" applyBorder="true" applyAlignment="true" applyProtection="false">
      <alignment horizontal="left" vertical="top" textRotation="0" wrapText="false" indent="0" shrinkToFit="false"/>
      <protection locked="true" hidden="false"/>
    </xf>
    <xf numFmtId="164" fontId="21" fillId="4" borderId="5" xfId="0" applyFont="true" applyBorder="true" applyAlignment="true" applyProtection="false">
      <alignment horizontal="left" vertical="bottom" textRotation="0" wrapText="false" indent="0" shrinkToFit="false"/>
      <protection locked="true" hidden="false"/>
    </xf>
    <xf numFmtId="164" fontId="37" fillId="4" borderId="49" xfId="0" applyFont="true" applyBorder="true" applyAlignment="true" applyProtection="false">
      <alignment horizontal="left" vertical="top" textRotation="0" wrapText="true" indent="0" shrinkToFit="false"/>
      <protection locked="true" hidden="false"/>
    </xf>
    <xf numFmtId="168" fontId="21" fillId="5" borderId="23" xfId="0" applyFont="true" applyBorder="true" applyAlignment="true" applyProtection="true">
      <alignment horizontal="left" vertical="bottom" textRotation="0" wrapText="false" indent="0" shrinkToFit="false"/>
      <protection locked="false" hidden="false"/>
    </xf>
    <xf numFmtId="164" fontId="21" fillId="5" borderId="23" xfId="0" applyFont="true" applyBorder="true" applyAlignment="true" applyProtection="true">
      <alignment horizontal="left" vertical="bottom" textRotation="0" wrapText="false" indent="0" shrinkToFit="false"/>
      <protection locked="false" hidden="false"/>
    </xf>
    <xf numFmtId="164" fontId="21" fillId="4" borderId="147" xfId="0" applyFont="true" applyBorder="true" applyAlignment="true" applyProtection="false">
      <alignment horizontal="left" vertical="center" textRotation="0" wrapText="true" indent="0" shrinkToFit="false"/>
      <protection locked="true" hidden="false"/>
    </xf>
    <xf numFmtId="164" fontId="0" fillId="4" borderId="44" xfId="0" applyFont="false" applyBorder="true" applyAlignment="false" applyProtection="false">
      <alignment horizontal="general" vertical="bottom" textRotation="0" wrapText="false" indent="0" shrinkToFit="false"/>
      <protection locked="true" hidden="false"/>
    </xf>
    <xf numFmtId="164" fontId="21" fillId="4" borderId="148" xfId="0" applyFont="true" applyBorder="true" applyAlignment="false" applyProtection="false">
      <alignment horizontal="general" vertical="bottom" textRotation="0" wrapText="false" indent="0" shrinkToFit="false"/>
      <protection locked="true" hidden="false"/>
    </xf>
    <xf numFmtId="164" fontId="21" fillId="4" borderId="149" xfId="0" applyFont="true" applyBorder="true" applyAlignment="false" applyProtection="false">
      <alignment horizontal="general" vertical="bottom" textRotation="0" wrapText="false" indent="0" shrinkToFit="false"/>
      <protection locked="true" hidden="false"/>
    </xf>
    <xf numFmtId="164" fontId="0" fillId="4" borderId="149" xfId="0" applyFont="false" applyBorder="true" applyAlignment="false" applyProtection="false">
      <alignment horizontal="general" vertical="bottom" textRotation="0" wrapText="false" indent="0" shrinkToFit="false"/>
      <protection locked="true" hidden="false"/>
    </xf>
    <xf numFmtId="164" fontId="21" fillId="4" borderId="45" xfId="0" applyFont="true" applyBorder="true" applyAlignment="false" applyProtection="false">
      <alignment horizontal="general" vertical="bottom" textRotation="0" wrapText="false" indent="0" shrinkToFit="false"/>
      <protection locked="true" hidden="false"/>
    </xf>
    <xf numFmtId="164" fontId="21" fillId="4" borderId="46" xfId="0" applyFont="true" applyBorder="tru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41" fillId="0" borderId="150" xfId="21" applyFont="true" applyBorder="true" applyAlignment="true" applyProtection="false">
      <alignment horizontal="general" vertical="center" textRotation="0" wrapText="false" indent="0" shrinkToFit="false"/>
      <protection locked="true" hidden="false"/>
    </xf>
    <xf numFmtId="164" fontId="23" fillId="0" borderId="0" xfId="21" applyFont="true" applyBorder="false" applyAlignment="true" applyProtection="false">
      <alignment horizontal="general" vertical="center" textRotation="0" wrapText="false" indent="0" shrinkToFit="false"/>
      <protection locked="true" hidden="false"/>
    </xf>
    <xf numFmtId="164" fontId="10" fillId="0" borderId="0" xfId="21" applyFont="true" applyBorder="false" applyAlignment="true" applyProtection="false">
      <alignment horizontal="general" vertical="center" textRotation="0" wrapText="false" indent="0" shrinkToFit="false"/>
      <protection locked="true" hidden="false"/>
    </xf>
    <xf numFmtId="164" fontId="13" fillId="0" borderId="23" xfId="0" applyFont="true" applyBorder="true" applyAlignment="true" applyProtection="false">
      <alignment horizontal="left" vertical="top" textRotation="0" wrapText="false" indent="0" shrinkToFit="false"/>
      <protection locked="true" hidden="false"/>
    </xf>
    <xf numFmtId="165" fontId="13" fillId="5" borderId="23" xfId="0" applyFont="true" applyBorder="true" applyAlignment="true" applyProtection="false">
      <alignment horizontal="center" vertical="bottom" textRotation="0" wrapText="false" indent="0" shrinkToFit="false"/>
      <protection locked="true" hidden="false"/>
    </xf>
    <xf numFmtId="164" fontId="8" fillId="4" borderId="0" xfId="0" applyFont="true" applyBorder="true" applyAlignment="true" applyProtection="false">
      <alignment horizontal="left" vertical="bottom" textRotation="0" wrapText="true" indent="0" shrinkToFit="false"/>
      <protection locked="true" hidden="false"/>
    </xf>
    <xf numFmtId="164" fontId="19" fillId="0" borderId="150" xfId="21" applyFont="true" applyBorder="true" applyAlignment="true" applyProtection="false">
      <alignment horizontal="left" vertical="center" textRotation="0" wrapText="true" indent="0" shrinkToFit="false"/>
      <protection locked="true" hidden="false"/>
    </xf>
    <xf numFmtId="164" fontId="13" fillId="0" borderId="101" xfId="0" applyFont="true" applyBorder="true" applyAlignment="true" applyProtection="false">
      <alignment horizontal="left" vertical="top" textRotation="0" wrapText="false" indent="0" shrinkToFit="false"/>
      <protection locked="true" hidden="false"/>
    </xf>
    <xf numFmtId="165" fontId="13" fillId="5" borderId="101" xfId="0" applyFont="true" applyBorder="true" applyAlignment="true" applyProtection="false">
      <alignment horizontal="center" vertical="bottom" textRotation="0" wrapText="false" indent="0" shrinkToFit="false"/>
      <protection locked="true" hidden="false"/>
    </xf>
    <xf numFmtId="164" fontId="23" fillId="0" borderId="150" xfId="21" applyFont="true" applyBorder="true" applyAlignment="true" applyProtection="false">
      <alignment horizontal="general" vertical="center" textRotation="0" wrapText="false" indent="0" shrinkToFit="false"/>
      <protection locked="true" hidden="false"/>
    </xf>
    <xf numFmtId="164" fontId="15" fillId="4" borderId="47" xfId="0" applyFont="true" applyBorder="true" applyAlignment="true" applyProtection="false">
      <alignment horizontal="left" vertical="top" textRotation="0" wrapText="false" indent="0" shrinkToFit="false"/>
      <protection locked="true" hidden="false"/>
    </xf>
    <xf numFmtId="164" fontId="15" fillId="4" borderId="47" xfId="0" applyFont="true" applyBorder="true" applyAlignment="true" applyProtection="true">
      <alignment horizontal="center" vertical="bottom" textRotation="0" wrapText="false" indent="0" shrinkToFit="false"/>
      <protection locked="false" hidden="false"/>
    </xf>
    <xf numFmtId="164" fontId="46" fillId="4" borderId="0" xfId="0" applyFont="true" applyBorder="false" applyAlignment="false" applyProtection="false">
      <alignment horizontal="general" vertical="bottom" textRotation="0" wrapText="false" indent="0" shrinkToFit="false"/>
      <protection locked="true" hidden="false"/>
    </xf>
    <xf numFmtId="164" fontId="47" fillId="0" borderId="0" xfId="0" applyFont="true" applyBorder="true" applyAlignment="true" applyProtection="false">
      <alignment horizontal="left" vertical="top" textRotation="0" wrapText="true" indent="0" shrinkToFit="false"/>
      <protection locked="true" hidden="false"/>
    </xf>
    <xf numFmtId="164" fontId="5" fillId="4" borderId="27" xfId="0" applyFont="true" applyBorder="true" applyAlignment="true" applyProtection="false">
      <alignment horizontal="left" vertical="top" textRotation="0" wrapText="false" indent="0" shrinkToFit="false"/>
      <protection locked="true" hidden="false"/>
    </xf>
    <xf numFmtId="164" fontId="5" fillId="5" borderId="23" xfId="19" applyFont="true" applyBorder="true" applyAlignment="true" applyProtection="true">
      <alignment horizontal="general" vertical="center" textRotation="0" wrapText="false" indent="0" shrinkToFit="false"/>
      <protection locked="false" hidden="false"/>
    </xf>
    <xf numFmtId="164" fontId="5" fillId="4" borderId="47" xfId="0" applyFont="true" applyBorder="true" applyAlignment="true" applyProtection="false">
      <alignment horizontal="left" vertical="top" textRotation="0" wrapText="false" indent="0" shrinkToFit="false"/>
      <protection locked="true" hidden="false"/>
    </xf>
    <xf numFmtId="164" fontId="30" fillId="4" borderId="47" xfId="0" applyFont="true" applyBorder="true" applyAlignment="true" applyProtection="false">
      <alignment horizontal="left" vertical="top" textRotation="0" wrapText="false" indent="0" shrinkToFit="false"/>
      <protection locked="true" hidden="false"/>
    </xf>
    <xf numFmtId="164" fontId="18" fillId="0" borderId="10" xfId="0" applyFont="true" applyBorder="true" applyAlignment="false" applyProtection="false">
      <alignment horizontal="general" vertical="bottom" textRotation="0" wrapText="false" indent="0" shrinkToFit="false"/>
      <protection locked="true" hidden="false"/>
    </xf>
    <xf numFmtId="164" fontId="14" fillId="22" borderId="51" xfId="0" applyFont="true" applyBorder="true" applyAlignment="true" applyProtection="false">
      <alignment horizontal="center" vertical="center" textRotation="0" wrapText="false" indent="0" shrinkToFit="false"/>
      <protection locked="true" hidden="false"/>
    </xf>
    <xf numFmtId="164" fontId="29" fillId="22" borderId="27" xfId="0" applyFont="true" applyBorder="true" applyAlignment="true" applyProtection="false">
      <alignment horizontal="center" vertical="center" textRotation="0" wrapText="true" indent="0" shrinkToFit="false"/>
      <protection locked="true" hidden="false"/>
    </xf>
    <xf numFmtId="164" fontId="14" fillId="22" borderId="23" xfId="0" applyFont="true" applyBorder="true" applyAlignment="true" applyProtection="false">
      <alignment horizontal="center" vertical="center" textRotation="0" wrapText="false" indent="0" shrinkToFit="false"/>
      <protection locked="true" hidden="false"/>
    </xf>
    <xf numFmtId="164" fontId="14" fillId="22" borderId="23" xfId="0" applyFont="true" applyBorder="true" applyAlignment="true" applyProtection="false">
      <alignment horizontal="center" vertical="center" textRotation="0" wrapText="true" indent="0" shrinkToFit="false"/>
      <protection locked="true" hidden="false"/>
    </xf>
    <xf numFmtId="164" fontId="5" fillId="5" borderId="23" xfId="19" applyFont="true" applyBorder="true" applyAlignment="true" applyProtection="true">
      <alignment horizontal="center" vertical="center" textRotation="0" wrapText="false" indent="0" shrinkToFit="false"/>
      <protection locked="false" hidden="false"/>
    </xf>
    <xf numFmtId="164" fontId="5" fillId="0" borderId="86" xfId="19" applyFont="true" applyBorder="true" applyAlignment="true" applyProtection="true">
      <alignment horizontal="general" vertical="center" textRotation="0" wrapText="false" indent="0" shrinkToFit="false"/>
      <protection locked="true" hidden="false"/>
    </xf>
    <xf numFmtId="172" fontId="5" fillId="0" borderId="86" xfId="19" applyFont="true" applyBorder="true" applyAlignment="true" applyProtection="true">
      <alignment horizontal="general" vertical="center" textRotation="0" wrapText="false" indent="0" shrinkToFit="false"/>
      <protection locked="true" hidden="false"/>
    </xf>
    <xf numFmtId="170" fontId="18" fillId="0" borderId="0" xfId="21" applyFont="true" applyBorder="false" applyAlignment="false" applyProtection="false">
      <alignment horizontal="general" vertical="bottom" textRotation="0" wrapText="false" indent="0" shrinkToFit="false"/>
      <protection locked="true" hidden="false"/>
    </xf>
    <xf numFmtId="172" fontId="5" fillId="5" borderId="86" xfId="19" applyFont="true" applyBorder="true" applyAlignment="true" applyProtection="true">
      <alignment horizontal="general" vertical="center" textRotation="0" wrapText="false" indent="0" shrinkToFit="false"/>
      <protection locked="false" hidden="false"/>
    </xf>
    <xf numFmtId="164" fontId="5" fillId="0" borderId="23" xfId="19" applyFont="true" applyBorder="true" applyAlignment="true" applyProtection="true">
      <alignment horizontal="general" vertical="center" textRotation="0" wrapText="false" indent="0" shrinkToFit="false"/>
      <protection locked="true" hidden="false"/>
    </xf>
    <xf numFmtId="172" fontId="5" fillId="5" borderId="23" xfId="19" applyFont="true" applyBorder="true" applyAlignment="true" applyProtection="true">
      <alignment horizontal="general" vertical="center" textRotation="0" wrapText="false" indent="0" shrinkToFit="false"/>
      <protection locked="false" hidden="false"/>
    </xf>
    <xf numFmtId="164" fontId="51" fillId="7"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0" fillId="0" borderId="23" xfId="19" applyFont="true" applyBorder="true" applyAlignment="true" applyProtection="true">
      <alignment horizontal="general" vertical="center" textRotation="0" wrapText="false" indent="0" shrinkToFit="false"/>
      <protection locked="true" hidden="false"/>
    </xf>
    <xf numFmtId="172" fontId="10" fillId="0" borderId="86" xfId="19" applyFont="true" applyBorder="true" applyAlignment="true" applyProtection="true">
      <alignment horizontal="general" vertical="center" textRotation="0" wrapText="false" indent="0" shrinkToFit="false"/>
      <protection locked="true" hidden="false"/>
    </xf>
    <xf numFmtId="170" fontId="18" fillId="0" borderId="151" xfId="21" applyFont="true" applyBorder="true" applyAlignment="false" applyProtection="false">
      <alignment horizontal="general" vertical="bottom" textRotation="0" wrapText="false" indent="0" shrinkToFit="false"/>
      <protection locked="true" hidden="false"/>
    </xf>
    <xf numFmtId="164" fontId="51" fillId="0" borderId="0" xfId="0" applyFont="true" applyBorder="false" applyAlignment="false" applyProtection="false">
      <alignment horizontal="general" vertical="bottom" textRotation="0" wrapText="false" indent="0" shrinkToFit="false"/>
      <protection locked="true" hidden="false"/>
    </xf>
    <xf numFmtId="172" fontId="10" fillId="5" borderId="23" xfId="19" applyFont="true" applyBorder="true" applyAlignment="true" applyProtection="true">
      <alignment horizontal="general" vertical="center" textRotation="0" wrapText="false" indent="0" shrinkToFit="false"/>
      <protection locked="false" hidden="false"/>
    </xf>
    <xf numFmtId="164" fontId="15" fillId="0" borderId="0" xfId="0" applyFont="true" applyBorder="false" applyAlignment="true" applyProtection="false">
      <alignment horizontal="center" vertical="bottom" textRotation="0" wrapText="false" indent="0" shrinkToFit="false"/>
      <protection locked="true" hidden="false"/>
    </xf>
    <xf numFmtId="164" fontId="5" fillId="0" borderId="0" xfId="19" applyFont="true" applyBorder="true" applyAlignment="true" applyProtection="true">
      <alignment horizontal="general" vertical="center" textRotation="0" wrapText="false" indent="0" shrinkToFit="false"/>
      <protection locked="true" hidden="false"/>
    </xf>
    <xf numFmtId="170" fontId="13" fillId="0" borderId="0" xfId="21" applyFont="true" applyBorder="false" applyAlignment="true" applyProtection="false">
      <alignment horizontal="right" vertical="bottom" textRotation="0" wrapText="false" indent="0" shrinkToFit="false"/>
      <protection locked="true" hidden="false"/>
    </xf>
    <xf numFmtId="164" fontId="15" fillId="22" borderId="152" xfId="0" applyFont="true" applyBorder="true" applyAlignment="true" applyProtection="false">
      <alignment horizontal="general" vertical="center" textRotation="0" wrapText="false" indent="0" shrinkToFit="false"/>
      <protection locked="true" hidden="false"/>
    </xf>
    <xf numFmtId="164" fontId="15" fillId="22" borderId="0" xfId="0" applyFont="true" applyBorder="false" applyAlignment="true" applyProtection="false">
      <alignment horizontal="general" vertical="center" textRotation="0" wrapText="false" indent="0" shrinkToFit="false"/>
      <protection locked="true" hidden="false"/>
    </xf>
    <xf numFmtId="164" fontId="15" fillId="22" borderId="153" xfId="0" applyFont="true" applyBorder="true" applyAlignment="true" applyProtection="false">
      <alignment horizontal="general" vertical="center" textRotation="0" wrapText="false" indent="0" shrinkToFit="false"/>
      <protection locked="true" hidden="false"/>
    </xf>
    <xf numFmtId="164" fontId="13" fillId="0" borderId="152" xfId="0" applyFont="true" applyBorder="true" applyAlignment="false" applyProtection="false">
      <alignment horizontal="general" vertical="bottom" textRotation="0" wrapText="false" indent="0" shrinkToFit="false"/>
      <protection locked="true" hidden="false"/>
    </xf>
    <xf numFmtId="170" fontId="5" fillId="5" borderId="154" xfId="0" applyFont="true" applyBorder="true" applyAlignment="true" applyProtection="true">
      <alignment horizontal="left" vertical="top" textRotation="0" wrapText="false" indent="0" shrinkToFit="false"/>
      <protection locked="false" hidden="false"/>
    </xf>
    <xf numFmtId="164" fontId="37" fillId="0" borderId="152" xfId="0" applyFont="true" applyBorder="true" applyAlignment="false" applyProtection="false">
      <alignment horizontal="general" vertical="bottom" textRotation="0" wrapText="false" indent="0" shrinkToFit="false"/>
      <protection locked="true" hidden="false"/>
    </xf>
    <xf numFmtId="170" fontId="5" fillId="4" borderId="155" xfId="0" applyFont="true" applyBorder="true" applyAlignment="true" applyProtection="true">
      <alignment horizontal="left" vertical="top" textRotation="0" wrapText="false" indent="0" shrinkToFit="false"/>
      <protection locked="false" hidden="false"/>
    </xf>
    <xf numFmtId="170" fontId="5" fillId="5" borderId="155" xfId="0" applyFont="true" applyBorder="true" applyAlignment="true" applyProtection="true">
      <alignment horizontal="left" vertical="top" textRotation="0" wrapText="false" indent="0" shrinkToFit="false"/>
      <protection locked="false" hidden="false"/>
    </xf>
    <xf numFmtId="164" fontId="13" fillId="0" borderId="156" xfId="0" applyFont="true" applyBorder="true" applyAlignment="false" applyProtection="false">
      <alignment horizontal="general" vertical="bottom" textRotation="0" wrapText="false" indent="0" shrinkToFit="false"/>
      <protection locked="true" hidden="false"/>
    </xf>
    <xf numFmtId="170" fontId="5" fillId="5" borderId="157" xfId="0" applyFont="true" applyBorder="true" applyAlignment="true" applyProtection="true">
      <alignment horizontal="left" vertical="top" textRotation="0" wrapText="false" indent="0" shrinkToFit="false"/>
      <protection locked="false" hidden="false"/>
    </xf>
    <xf numFmtId="164" fontId="52" fillId="0" borderId="1" xfId="0" applyFont="true" applyBorder="true" applyAlignment="true" applyProtection="false">
      <alignment horizontal="general" vertical="bottom" textRotation="0" wrapText="false" indent="0" shrinkToFit="false"/>
      <protection locked="true" hidden="false"/>
    </xf>
    <xf numFmtId="164" fontId="52" fillId="0" borderId="2" xfId="0" applyFont="true" applyBorder="true" applyAlignment="true" applyProtection="false">
      <alignment horizontal="general" vertical="bottom" textRotation="0" wrapText="false" indent="0" shrinkToFit="false"/>
      <protection locked="true" hidden="false"/>
    </xf>
    <xf numFmtId="164" fontId="16" fillId="4" borderId="3" xfId="0" applyFont="true" applyBorder="true" applyAlignment="true" applyProtection="false">
      <alignment horizontal="left" vertical="bottom" textRotation="0" wrapText="true" indent="0" shrinkToFit="false"/>
      <protection locked="true" hidden="false"/>
    </xf>
    <xf numFmtId="164" fontId="52" fillId="0" borderId="4" xfId="0" applyFont="true" applyBorder="true" applyAlignment="true" applyProtection="false">
      <alignment horizontal="general" vertical="bottom" textRotation="0" wrapText="false" indent="0" shrinkToFit="false"/>
      <protection locked="true" hidden="false"/>
    </xf>
    <xf numFmtId="164" fontId="52" fillId="0" borderId="0" xfId="0" applyFont="true" applyBorder="false" applyAlignment="true" applyProtection="false">
      <alignment horizontal="general" vertical="bottom" textRotation="0" wrapText="false" indent="0" shrinkToFit="false"/>
      <protection locked="true" hidden="false"/>
    </xf>
    <xf numFmtId="164" fontId="16" fillId="4" borderId="0" xfId="0" applyFont="true" applyBorder="false" applyAlignment="true" applyProtection="false">
      <alignment horizontal="general" vertical="top" textRotation="0" wrapText="true" indent="0" shrinkToFit="false"/>
      <protection locked="true" hidden="false"/>
    </xf>
    <xf numFmtId="164" fontId="16" fillId="4" borderId="5" xfId="0" applyFont="true" applyBorder="true" applyAlignment="true" applyProtection="false">
      <alignment horizontal="general" vertical="center" textRotation="0" wrapText="false" indent="0" shrinkToFit="false"/>
      <protection locked="true" hidden="false"/>
    </xf>
    <xf numFmtId="164" fontId="8" fillId="0" borderId="140" xfId="0" applyFont="true" applyBorder="true" applyAlignment="fals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4" fontId="9" fillId="0" borderId="5" xfId="0" applyFont="true" applyBorder="true" applyAlignment="true" applyProtection="false">
      <alignment horizontal="center" vertical="bottom" textRotation="0" wrapText="false" indent="0" shrinkToFit="false"/>
      <protection locked="true" hidden="false"/>
    </xf>
    <xf numFmtId="164" fontId="10" fillId="5" borderId="7" xfId="0" applyFont="true" applyBorder="true" applyAlignment="true" applyProtection="true">
      <alignment horizontal="right" vertical="center" textRotation="0" wrapText="false" indent="0" shrinkToFit="false"/>
      <protection locked="false" hidden="false"/>
    </xf>
    <xf numFmtId="164" fontId="5" fillId="5" borderId="8" xfId="0" applyFont="true" applyBorder="true" applyAlignment="true" applyProtection="false">
      <alignment horizontal="right" vertical="center" textRotation="0" wrapText="false" indent="0" shrinkToFit="false"/>
      <protection locked="true" hidden="false"/>
    </xf>
    <xf numFmtId="164" fontId="5" fillId="5" borderId="8" xfId="0" applyFont="true" applyBorder="true" applyAlignment="true" applyProtection="true">
      <alignment horizontal="right" vertical="center" textRotation="0" wrapText="false" indent="0" shrinkToFit="false"/>
      <protection locked="false" hidden="false"/>
    </xf>
    <xf numFmtId="164" fontId="5" fillId="5" borderId="9" xfId="0" applyFont="true" applyBorder="true" applyAlignment="true" applyProtection="true">
      <alignment horizontal="right" vertical="center" textRotation="0" wrapText="false" indent="0" shrinkToFit="false"/>
      <protection locked="false" hidden="false"/>
    </xf>
    <xf numFmtId="164" fontId="5" fillId="5" borderId="9" xfId="0" applyFont="true" applyBorder="true" applyAlignment="true" applyProtection="false">
      <alignment horizontal="left" vertical="center" textRotation="0" wrapText="false" indent="0" shrinkToFit="false"/>
      <protection locked="true" hidden="false"/>
    </xf>
    <xf numFmtId="170" fontId="5" fillId="5" borderId="11" xfId="0" applyFont="true" applyBorder="true" applyAlignment="true" applyProtection="true">
      <alignment horizontal="general" vertical="center" textRotation="0" wrapText="false" indent="0" shrinkToFit="false"/>
      <protection locked="false" hidden="false"/>
    </xf>
    <xf numFmtId="164" fontId="18" fillId="0" borderId="158" xfId="0" applyFont="true" applyBorder="true" applyAlignment="true" applyProtection="false">
      <alignment horizontal="left" vertical="bottom" textRotation="0" wrapText="false" indent="0" shrinkToFit="false"/>
      <protection locked="true" hidden="false"/>
    </xf>
    <xf numFmtId="164" fontId="13" fillId="0" borderId="158" xfId="0" applyFont="true" applyBorder="true" applyAlignment="true" applyProtection="false">
      <alignment horizontal="left" vertical="bottom" textRotation="0" wrapText="false" indent="0" shrinkToFit="false"/>
      <protection locked="true" hidden="false"/>
    </xf>
    <xf numFmtId="164" fontId="13" fillId="0" borderId="159" xfId="0" applyFont="true" applyBorder="true" applyAlignment="true" applyProtection="false">
      <alignment horizontal="left" vertical="bottom" textRotation="0" wrapText="false" indent="0" shrinkToFit="false"/>
      <protection locked="true" hidden="false"/>
    </xf>
    <xf numFmtId="164" fontId="6" fillId="0" borderId="9" xfId="0" applyFont="true" applyBorder="true" applyAlignment="true" applyProtection="false">
      <alignment horizontal="center" vertical="center" textRotation="0" wrapText="true" indent="0" shrinkToFit="false"/>
      <protection locked="true" hidden="false"/>
    </xf>
    <xf numFmtId="164" fontId="14" fillId="6" borderId="160" xfId="0" applyFont="true" applyBorder="true" applyAlignment="true" applyProtection="false">
      <alignment horizontal="general" vertical="center" textRotation="0" wrapText="false" indent="0" shrinkToFit="false"/>
      <protection locked="true" hidden="false"/>
    </xf>
    <xf numFmtId="164" fontId="10" fillId="0" borderId="4" xfId="0" applyFont="true" applyBorder="true" applyAlignment="true" applyProtection="false">
      <alignment horizontal="left" vertical="bottom" textRotation="0" wrapText="false" indent="0" shrinkToFit="false"/>
      <protection locked="true" hidden="false"/>
    </xf>
    <xf numFmtId="170" fontId="10" fillId="0" borderId="0" xfId="0" applyFont="true" applyBorder="false" applyAlignment="true" applyProtection="false">
      <alignment horizontal="left" vertical="center" textRotation="0" wrapText="false" indent="0" shrinkToFit="false"/>
      <protection locked="true" hidden="false"/>
    </xf>
    <xf numFmtId="170" fontId="10" fillId="0" borderId="5" xfId="0" applyFont="true" applyBorder="true" applyAlignment="true" applyProtection="false">
      <alignment horizontal="left" vertical="center" textRotation="0" wrapText="false" indent="0" shrinkToFit="false"/>
      <protection locked="true" hidden="false"/>
    </xf>
    <xf numFmtId="164" fontId="13" fillId="0" borderId="4" xfId="0" applyFont="true" applyBorder="true" applyAlignment="false" applyProtection="false">
      <alignment horizontal="general" vertical="bottom" textRotation="0" wrapText="false" indent="0" shrinkToFit="false"/>
      <protection locked="true" hidden="false"/>
    </xf>
    <xf numFmtId="164" fontId="5" fillId="4" borderId="4" xfId="0" applyFont="true" applyBorder="true" applyAlignment="true" applyProtection="false">
      <alignment horizontal="left" vertical="bottom" textRotation="0" wrapText="true" indent="0" shrinkToFit="false"/>
      <protection locked="true" hidden="false"/>
    </xf>
    <xf numFmtId="164" fontId="5" fillId="0" borderId="5" xfId="0" applyFont="true" applyBorder="true" applyAlignment="true" applyProtection="false">
      <alignment horizontal="general" vertical="center" textRotation="0" wrapText="false" indent="0" shrinkToFit="false"/>
      <protection locked="true" hidden="false"/>
    </xf>
    <xf numFmtId="165" fontId="14" fillId="6" borderId="16" xfId="0" applyFont="true" applyBorder="true" applyAlignment="true" applyProtection="false">
      <alignment horizontal="center" vertical="bottom" textRotation="0" wrapText="false" indent="0" shrinkToFit="false"/>
      <protection locked="true" hidden="false"/>
    </xf>
    <xf numFmtId="170" fontId="5" fillId="5" borderId="161" xfId="0" applyFont="true" applyBorder="true" applyAlignment="true" applyProtection="true">
      <alignment horizontal="general" vertical="center" textRotation="0" wrapText="false" indent="0" shrinkToFit="false"/>
      <protection locked="false" hidden="false"/>
    </xf>
    <xf numFmtId="164" fontId="28" fillId="0" borderId="4" xfId="0" applyFont="true" applyBorder="true" applyAlignment="true" applyProtection="false">
      <alignment horizontal="left" vertical="bottom" textRotation="0" wrapText="true" indent="2" shrinkToFit="false"/>
      <protection locked="true" hidden="false"/>
    </xf>
    <xf numFmtId="164" fontId="5" fillId="0" borderId="150" xfId="0" applyFont="true" applyBorder="true" applyAlignment="true" applyProtection="false">
      <alignment horizontal="general" vertical="center" textRotation="0" wrapText="false" indent="0" shrinkToFit="false"/>
      <protection locked="true" hidden="false"/>
    </xf>
    <xf numFmtId="164" fontId="5" fillId="4" borderId="162" xfId="0" applyFont="true" applyBorder="true" applyAlignment="false" applyProtection="false">
      <alignment horizontal="general" vertical="bottom" textRotation="0" wrapText="false" indent="0" shrinkToFit="false"/>
      <protection locked="true" hidden="false"/>
    </xf>
    <xf numFmtId="164" fontId="53" fillId="4" borderId="159" xfId="0" applyFont="true" applyBorder="true" applyAlignment="true" applyProtection="false">
      <alignment horizontal="left" vertical="bottom" textRotation="0" wrapText="false" indent="2" shrinkToFit="false"/>
      <protection locked="true" hidden="false"/>
    </xf>
    <xf numFmtId="164" fontId="29" fillId="0" borderId="4" xfId="0" applyFont="true" applyBorder="true" applyAlignment="true" applyProtection="false">
      <alignment horizontal="left" vertical="bottom" textRotation="0" wrapText="false" indent="2" shrinkToFit="false"/>
      <protection locked="true" hidden="false"/>
    </xf>
    <xf numFmtId="164" fontId="5" fillId="5" borderId="5" xfId="0" applyFont="true" applyBorder="true" applyAlignment="true" applyProtection="true">
      <alignment horizontal="left" vertical="top" textRotation="0" wrapText="false" indent="0" shrinkToFit="false"/>
      <protection locked="false" hidden="false"/>
    </xf>
    <xf numFmtId="164" fontId="5" fillId="0" borderId="14" xfId="0" applyFont="true" applyBorder="true" applyAlignment="true" applyProtection="false">
      <alignment horizontal="general" vertical="center" textRotation="0" wrapText="false" indent="0" shrinkToFit="false"/>
      <protection locked="true" hidden="false"/>
    </xf>
    <xf numFmtId="164" fontId="5" fillId="0" borderId="16" xfId="0" applyFont="true" applyBorder="true" applyAlignment="false" applyProtection="false">
      <alignment horizontal="general" vertical="bottom" textRotation="0" wrapText="false" indent="0" shrinkToFit="false"/>
      <protection locked="true" hidden="false"/>
    </xf>
    <xf numFmtId="164" fontId="13" fillId="0" borderId="5" xfId="0" applyFont="true" applyBorder="true" applyAlignment="false" applyProtection="false">
      <alignment horizontal="general" vertical="bottom" textRotation="0" wrapText="false" indent="0" shrinkToFit="false"/>
      <protection locked="true" hidden="false"/>
    </xf>
    <xf numFmtId="168" fontId="5" fillId="5" borderId="8" xfId="0" applyFont="true" applyBorder="true" applyAlignment="true" applyProtection="true">
      <alignment horizontal="right" vertical="center" textRotation="0" wrapText="false" indent="0" shrinkToFit="false"/>
      <protection locked="false" hidden="false"/>
    </xf>
    <xf numFmtId="164" fontId="5" fillId="5" borderId="8" xfId="0" applyFont="true" applyBorder="true" applyAlignment="true" applyProtection="true">
      <alignment horizontal="left" vertical="center" textRotation="0" wrapText="false" indent="0" shrinkToFit="false"/>
      <protection locked="false" hidden="false"/>
    </xf>
    <xf numFmtId="164" fontId="5" fillId="5" borderId="9" xfId="0" applyFont="true" applyBorder="true" applyAlignment="true" applyProtection="true">
      <alignment horizontal="left" vertical="center" textRotation="0" wrapText="false" indent="0" shrinkToFit="false"/>
      <protection locked="false" hidden="false"/>
    </xf>
    <xf numFmtId="164" fontId="15" fillId="0" borderId="5" xfId="0" applyFont="true" applyBorder="true" applyAlignment="true" applyProtection="false">
      <alignment horizontal="left" vertical="center"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 2" xfId="20"/>
    <cellStyle name="Normal 2 2" xfId="21"/>
  </cellStyles>
  <dxfs count="47">
    <dxf>
      <fill>
        <patternFill patternType="solid">
          <bgColor rgb="FF000000"/>
        </patternFill>
      </fill>
    </dxf>
    <dxf>
      <font>
        <b val="1"/>
        <i val="0"/>
        <color rgb="FFFF0000"/>
      </font>
      <fill>
        <patternFill>
          <bgColor theme="9" tint="0.3999"/>
        </patternFill>
      </fill>
    </dxf>
    <dxf>
      <font>
        <b val="1"/>
        <i val="0"/>
        <color rgb="FFFF0000"/>
      </font>
      <fill>
        <patternFill>
          <bgColor theme="9" tint="0.3999"/>
        </patternFill>
      </fill>
    </dxf>
    <dxf>
      <fill>
        <patternFill patternType="solid">
          <fgColor rgb="FF000000"/>
          <bgColor rgb="FF000000"/>
        </patternFill>
      </fill>
    </dxf>
    <dxf>
      <fill>
        <patternFill patternType="solid">
          <fgColor rgb="FF4F81BD"/>
          <bgColor rgb="FF000000"/>
        </patternFill>
      </fill>
    </dxf>
    <dxf>
      <fill>
        <patternFill patternType="solid">
          <fgColor rgb="FFFFFFFF"/>
          <bgColor rgb="FF000000"/>
        </patternFill>
      </fill>
    </dxf>
    <dxf>
      <fill>
        <patternFill patternType="solid">
          <fgColor rgb="FFDCE6F2"/>
          <bgColor rgb="FF000000"/>
        </patternFill>
      </fill>
    </dxf>
    <dxf>
      <fill>
        <patternFill patternType="solid">
          <fgColor rgb="FFA6A6A6"/>
          <bgColor rgb="FF000000"/>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
        </patternFill>
      </fill>
    </dxf>
    <dxf>
      <fill>
        <patternFill>
          <bgColor rgb="FFFEB2B2"/>
        </patternFill>
      </fill>
    </dxf>
    <dxf>
      <fill>
        <patternFill>
          <bgColor theme="4" tint="0.7999"/>
        </patternFill>
      </fill>
    </dxf>
    <dxf>
      <fill>
        <patternFill>
          <bgColor rgb="FFFEB2B2"/>
        </patternFill>
      </fill>
    </dxf>
    <dxf>
      <fill>
        <patternFill>
          <bgColor rgb="FFFEB2B2"/>
        </patternFill>
      </fill>
    </dxf>
    <dxf>
      <font>
        <color rgb="FFDCE6F2"/>
      </font>
    </dxf>
    <dxf>
      <font>
        <color rgb="FF000000"/>
      </font>
      <fill>
        <patternFill>
          <bgColor rgb="FFFEB2B2"/>
        </patternFill>
      </fill>
    </dxf>
    <dxf>
      <fill>
        <patternFill>
          <bgColor theme="4" tint="0.7999"/>
        </patternFill>
      </fill>
    </dxf>
    <dxf>
      <fill>
        <patternFill>
          <bgColor rgb="FFFF5050"/>
        </patternFill>
      </fill>
    </dxf>
    <dxf>
      <fill>
        <patternFill>
          <bgColor theme="4" tint="0.7999"/>
        </patternFill>
      </fill>
    </dxf>
    <dxf>
      <fill>
        <patternFill>
          <bgColor rgb="FFFF5050"/>
        </patternFill>
      </fill>
    </dxf>
    <dxf>
      <fill>
        <patternFill>
          <bgColor theme="4" tint="0.7999"/>
        </patternFill>
      </fill>
    </dxf>
    <dxf>
      <fill>
        <patternFill>
          <bgColor rgb="FFFF5050"/>
        </patternFill>
      </fill>
    </dxf>
    <dxf>
      <fill>
        <patternFill>
          <bgColor theme="4" tint="0.7999"/>
        </patternFill>
      </fill>
    </dxf>
    <dxf>
      <fill>
        <patternFill>
          <bgColor rgb="FFFF505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1"/>
        <i val="0"/>
        <color rgb="FFFF0000"/>
      </font>
      <fill>
        <patternFill>
          <bgColor theme="9" tint="0.3999"/>
        </patternFill>
      </fill>
    </dxf>
    <dxf>
      <font>
        <b val="1"/>
        <i val="0"/>
        <color rgb="FFFF0000"/>
      </font>
      <fill>
        <patternFill>
          <bgColor theme="9" tint="0.3999"/>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B4C6E7"/>
      <rgbColor rgb="FF808080"/>
      <rgbColor rgb="FF8EA9DB"/>
      <rgbColor rgb="FF833C0C"/>
      <rgbColor rgb="FFFCE4D6"/>
      <rgbColor rgb="FFEAF0F6"/>
      <rgbColor rgb="FF660066"/>
      <rgbColor rgb="FFF4B084"/>
      <rgbColor rgb="FF0070C0"/>
      <rgbColor rgb="FFD9E1F2"/>
      <rgbColor rgb="FF000080"/>
      <rgbColor rgb="FFFF00FF"/>
      <rgbColor rgb="FFFFFF00"/>
      <rgbColor rgb="FF00FFFF"/>
      <rgbColor rgb="FF800080"/>
      <rgbColor rgb="FF800000"/>
      <rgbColor rgb="FF008080"/>
      <rgbColor rgb="FF0000FF"/>
      <rgbColor rgb="FF00CCFF"/>
      <rgbColor rgb="FFDCE6F2"/>
      <rgbColor rgb="FFC6EFCE"/>
      <rgbColor rgb="FFFFC7CE"/>
      <rgbColor rgb="FF99CCFF"/>
      <rgbColor rgb="FFFEB2B2"/>
      <rgbColor rgb="FFA6A6A6"/>
      <rgbColor rgb="FFF8CBAD"/>
      <rgbColor rgb="FF4472C4"/>
      <rgbColor rgb="FF558ED5"/>
      <rgbColor rgb="FF99CC00"/>
      <rgbColor rgb="FFFAC090"/>
      <rgbColor rgb="FFFF5050"/>
      <rgbColor rgb="FFED7D31"/>
      <rgbColor rgb="FF7F7F7F"/>
      <rgbColor rgb="FFA5A5A5"/>
      <rgbColor rgb="FF203764"/>
      <rgbColor rgb="FF4F81BD"/>
      <rgbColor rgb="FF003300"/>
      <rgbColor rgb="FF333300"/>
      <rgbColor rgb="FF993300"/>
      <rgbColor rgb="FFC65911"/>
      <rgbColor rgb="FF305496"/>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23</xdr:col>
      <xdr:colOff>1180440</xdr:colOff>
      <xdr:row>1</xdr:row>
      <xdr:rowOff>104400</xdr:rowOff>
    </xdr:from>
    <xdr:to>
      <xdr:col>23</xdr:col>
      <xdr:colOff>1180800</xdr:colOff>
      <xdr:row>1</xdr:row>
      <xdr:rowOff>105840</xdr:rowOff>
    </xdr:to>
    <xdr:pic>
      <xdr:nvPicPr>
        <xdr:cNvPr id="0" name="Ink 5" descr=""/>
        <xdr:cNvPicPr/>
      </xdr:nvPicPr>
      <xdr:blipFill>
        <a:blip r:embed="rId1"/>
        <a:stretch/>
      </xdr:blipFill>
      <xdr:spPr>
        <a:xfrm>
          <a:off x="11330280" y="256680"/>
          <a:ext cx="360" cy="144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Z235"/>
  <sheetViews>
    <sheetView showFormulas="false" showGridLines="false" showRowColHeaders="true" showZeros="true" rightToLeft="false" tabSelected="true" showOutlineSymbols="true" defaultGridColor="true" view="normal" topLeftCell="A1" colorId="64" zoomScale="100" zoomScaleNormal="100" zoomScalePageLayoutView="85" workbookViewId="0">
      <selection pane="topLeft" activeCell="C128" activeCellId="0" sqref="C128"/>
    </sheetView>
  </sheetViews>
  <sheetFormatPr defaultColWidth="9.18359375" defaultRowHeight="12" zeroHeight="false" outlineLevelRow="0" outlineLevelCol="0"/>
  <cols>
    <col collapsed="false" customWidth="true" hidden="false" outlineLevel="0" max="1" min="1" style="1" width="1.73"/>
    <col collapsed="false" customWidth="true" hidden="false" outlineLevel="0" max="2" min="2" style="1" width="67.73"/>
    <col collapsed="false" customWidth="true" hidden="false" outlineLevel="0" max="5" min="3" style="1" width="24.27"/>
    <col collapsed="false" customWidth="true" hidden="false" outlineLevel="0" max="6" min="6" style="2" width="1.73"/>
    <col collapsed="false" customWidth="false" hidden="true" outlineLevel="0" max="10" min="7" style="2" width="9.18"/>
    <col collapsed="false" customWidth="true" hidden="true" outlineLevel="0" max="11" min="11" style="2" width="20.27"/>
    <col collapsed="false" customWidth="false" hidden="true" outlineLevel="0" max="17" min="12" style="2" width="9.18"/>
    <col collapsed="false" customWidth="true" hidden="true" outlineLevel="0" max="18" min="18" style="2" width="47.54"/>
    <col collapsed="false" customWidth="true" hidden="true" outlineLevel="0" max="19" min="19" style="2" width="10.45"/>
    <col collapsed="false" customWidth="true" hidden="true" outlineLevel="0" max="20" min="20" style="2" width="16.18"/>
    <col collapsed="false" customWidth="false" hidden="true" outlineLevel="0" max="22" min="21" style="2" width="9.18"/>
    <col collapsed="false" customWidth="true" hidden="true" outlineLevel="0" max="23" min="23" style="2" width="5.54"/>
    <col collapsed="false" customWidth="true" hidden="false" outlineLevel="0" max="24" min="24" style="2" width="17.54"/>
    <col collapsed="false" customWidth="false" hidden="false" outlineLevel="0" max="25" min="25" style="2" width="9.18"/>
    <col collapsed="false" customWidth="true" hidden="false" outlineLevel="0" max="26" min="26" style="2" width="5.73"/>
    <col collapsed="false" customWidth="true" hidden="false" outlineLevel="0" max="27" min="27" style="2" width="6.27"/>
    <col collapsed="false" customWidth="true" hidden="false" outlineLevel="0" max="28" min="28" style="2" width="7.73"/>
    <col collapsed="false" customWidth="true" hidden="false" outlineLevel="0" max="29" min="29" style="2" width="9.82"/>
    <col collapsed="false" customWidth="false" hidden="false" outlineLevel="0" max="50" min="30" style="2" width="9.18"/>
    <col collapsed="false" customWidth="true" hidden="true" outlineLevel="0" max="52" min="51" style="3" width="11.53"/>
    <col collapsed="false" customWidth="false" hidden="true" outlineLevel="0" max="16384" min="53" style="3" width="9.18"/>
  </cols>
  <sheetData>
    <row r="1" s="3" customFormat="true" ht="12" hidden="false" customHeight="false" outlineLevel="0" collapsed="false">
      <c r="A1" s="1"/>
      <c r="B1" s="1"/>
      <c r="C1" s="1"/>
      <c r="D1" s="1"/>
      <c r="E1" s="1"/>
      <c r="F1" s="1"/>
      <c r="R1" s="4" t="n">
        <f aca="false">COUNTA(R2:R232)</f>
        <v>220</v>
      </c>
      <c r="S1" s="4" t="n">
        <f aca="false">COUNTA(S2:S232)</f>
        <v>220</v>
      </c>
      <c r="T1" s="4" t="n">
        <f aca="false">COUNTA(T2:T232)</f>
        <v>220</v>
      </c>
      <c r="U1" s="4"/>
      <c r="V1" s="4"/>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3" customFormat="true" ht="24.75" hidden="false" customHeight="true" outlineLevel="0" collapsed="false">
      <c r="A2" s="1"/>
      <c r="B2" s="5"/>
      <c r="C2" s="6"/>
      <c r="D2" s="7" t="s">
        <v>0</v>
      </c>
      <c r="E2" s="7"/>
      <c r="F2" s="1"/>
      <c r="Q2" s="8" t="n">
        <v>1</v>
      </c>
      <c r="R2" s="9" t="s">
        <v>1</v>
      </c>
      <c r="S2" s="10" t="n">
        <v>253255950</v>
      </c>
      <c r="T2" s="8" t="s">
        <v>2</v>
      </c>
      <c r="U2" s="11" t="n">
        <v>1</v>
      </c>
      <c r="V2" s="12" t="s">
        <v>3</v>
      </c>
      <c r="X2" s="1"/>
      <c r="Y2" s="1"/>
      <c r="Z2" s="1"/>
      <c r="AA2" s="1"/>
      <c r="AB2" s="1"/>
      <c r="AC2" s="1"/>
      <c r="AD2" s="1"/>
      <c r="AE2" s="1"/>
      <c r="AF2" s="1"/>
      <c r="AG2" s="1"/>
      <c r="AH2" s="1"/>
      <c r="AI2" s="1"/>
      <c r="AJ2" s="1"/>
      <c r="AK2" s="1"/>
      <c r="AL2" s="1"/>
      <c r="AM2" s="1"/>
      <c r="AN2" s="1"/>
      <c r="AO2" s="1"/>
      <c r="AP2" s="1"/>
      <c r="AQ2" s="1"/>
      <c r="AR2" s="1"/>
      <c r="AS2" s="1"/>
      <c r="AT2" s="1"/>
      <c r="AU2" s="1"/>
      <c r="AV2" s="1"/>
      <c r="AW2" s="1"/>
      <c r="AX2" s="1"/>
    </row>
    <row r="3" s="3" customFormat="true" ht="24.75" hidden="false" customHeight="true" outlineLevel="0" collapsed="false">
      <c r="A3" s="1"/>
      <c r="B3" s="13"/>
      <c r="C3" s="14"/>
      <c r="D3" s="7"/>
      <c r="E3" s="7"/>
      <c r="F3" s="1"/>
      <c r="Q3" s="8" t="n">
        <v>2</v>
      </c>
      <c r="R3" s="9" t="s">
        <v>4</v>
      </c>
      <c r="S3" s="10" t="n">
        <v>152903578</v>
      </c>
      <c r="T3" s="8" t="s">
        <v>2</v>
      </c>
      <c r="U3" s="11" t="n">
        <v>1</v>
      </c>
      <c r="V3" s="12" t="s">
        <v>5</v>
      </c>
      <c r="X3" s="1"/>
      <c r="Y3" s="1"/>
      <c r="Z3" s="1"/>
      <c r="AA3" s="1"/>
      <c r="AB3" s="1"/>
      <c r="AC3" s="1"/>
      <c r="AD3" s="1"/>
      <c r="AE3" s="1"/>
      <c r="AF3" s="1"/>
      <c r="AG3" s="1"/>
      <c r="AH3" s="1"/>
      <c r="AI3" s="1"/>
      <c r="AJ3" s="1"/>
      <c r="AK3" s="1"/>
      <c r="AL3" s="1"/>
      <c r="AM3" s="1"/>
      <c r="AN3" s="1"/>
      <c r="AO3" s="1"/>
      <c r="AP3" s="1"/>
      <c r="AQ3" s="1"/>
      <c r="AR3" s="1"/>
      <c r="AS3" s="1"/>
      <c r="AT3" s="1"/>
      <c r="AU3" s="1"/>
      <c r="AV3" s="1"/>
      <c r="AW3" s="1"/>
      <c r="AX3" s="1"/>
    </row>
    <row r="4" s="3" customFormat="true" ht="24" hidden="false" customHeight="true" outlineLevel="0" collapsed="false">
      <c r="A4" s="1"/>
      <c r="B4" s="13"/>
      <c r="C4" s="14"/>
      <c r="D4" s="7"/>
      <c r="E4" s="7"/>
      <c r="F4" s="1"/>
      <c r="Q4" s="8" t="n">
        <v>3</v>
      </c>
      <c r="R4" s="9" t="s">
        <v>6</v>
      </c>
      <c r="S4" s="10" t="n">
        <v>152968145</v>
      </c>
      <c r="T4" s="8" t="s">
        <v>2</v>
      </c>
      <c r="U4" s="11" t="n">
        <v>1</v>
      </c>
      <c r="V4" s="12" t="s">
        <v>7</v>
      </c>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3" customFormat="true" ht="12.65" hidden="false" customHeight="false" outlineLevel="0" collapsed="false">
      <c r="A5" s="1"/>
      <c r="B5" s="13"/>
      <c r="C5" s="14"/>
      <c r="D5" s="14"/>
      <c r="E5" s="15"/>
      <c r="F5" s="1"/>
      <c r="Q5" s="8" t="n">
        <v>4</v>
      </c>
      <c r="R5" s="9" t="s">
        <v>8</v>
      </c>
      <c r="S5" s="10" t="n">
        <v>149566841</v>
      </c>
      <c r="T5" s="8" t="s">
        <v>9</v>
      </c>
      <c r="U5" s="11" t="n">
        <v>0.9992</v>
      </c>
      <c r="V5" s="12" t="s">
        <v>3</v>
      </c>
      <c r="X5" s="1"/>
      <c r="Y5" s="1"/>
      <c r="Z5" s="1"/>
      <c r="AA5" s="1"/>
      <c r="AB5" s="1"/>
      <c r="AC5" s="1"/>
      <c r="AD5" s="1"/>
      <c r="AE5" s="1"/>
      <c r="AF5" s="1"/>
      <c r="AG5" s="1"/>
      <c r="AH5" s="1"/>
      <c r="AI5" s="1"/>
      <c r="AJ5" s="1"/>
      <c r="AK5" s="1"/>
      <c r="AL5" s="1"/>
      <c r="AM5" s="1"/>
      <c r="AN5" s="1"/>
      <c r="AO5" s="1"/>
      <c r="AP5" s="1"/>
      <c r="AQ5" s="1"/>
      <c r="AR5" s="1"/>
      <c r="AS5" s="1"/>
      <c r="AT5" s="1"/>
      <c r="AU5" s="1"/>
      <c r="AV5" s="1"/>
      <c r="AW5" s="1"/>
      <c r="AX5" s="1"/>
    </row>
    <row r="6" s="3" customFormat="true" ht="15" hidden="false" customHeight="true" outlineLevel="0" collapsed="false">
      <c r="A6" s="1"/>
      <c r="B6" s="16" t="s">
        <v>10</v>
      </c>
      <c r="C6" s="16"/>
      <c r="D6" s="16"/>
      <c r="E6" s="16"/>
      <c r="F6" s="1"/>
      <c r="Q6" s="17" t="n">
        <v>5</v>
      </c>
      <c r="R6" s="18" t="s">
        <v>11</v>
      </c>
      <c r="S6" s="19" t="n">
        <v>149947714</v>
      </c>
      <c r="T6" s="8" t="s">
        <v>9</v>
      </c>
      <c r="U6" s="11" t="n">
        <v>0.9863</v>
      </c>
      <c r="V6" s="12" t="s">
        <v>12</v>
      </c>
      <c r="X6" s="1"/>
      <c r="Y6" s="1"/>
      <c r="Z6" s="1"/>
      <c r="AA6" s="1"/>
      <c r="AB6" s="1"/>
      <c r="AC6" s="1"/>
      <c r="AD6" s="1"/>
      <c r="AE6" s="1"/>
      <c r="AF6" s="1"/>
      <c r="AG6" s="1"/>
      <c r="AH6" s="1"/>
      <c r="AI6" s="1"/>
      <c r="AJ6" s="1"/>
      <c r="AK6" s="1"/>
      <c r="AL6" s="1"/>
      <c r="AM6" s="1"/>
      <c r="AN6" s="1"/>
      <c r="AO6" s="1"/>
      <c r="AP6" s="1"/>
      <c r="AQ6" s="1"/>
      <c r="AR6" s="1"/>
      <c r="AS6" s="1"/>
      <c r="AT6" s="1"/>
      <c r="AU6" s="1"/>
      <c r="AV6" s="1"/>
      <c r="AW6" s="1"/>
      <c r="AX6" s="1"/>
    </row>
    <row r="7" s="3" customFormat="true" ht="13.8" hidden="false" customHeight="false" outlineLevel="0" collapsed="false">
      <c r="A7" s="1"/>
      <c r="B7" s="20"/>
      <c r="C7" s="21"/>
      <c r="D7" s="21"/>
      <c r="E7" s="22"/>
      <c r="F7" s="1"/>
      <c r="Q7" s="8" t="n">
        <v>6</v>
      </c>
      <c r="R7" s="9" t="s">
        <v>13</v>
      </c>
      <c r="S7" s="10" t="n">
        <v>149951417</v>
      </c>
      <c r="T7" s="8" t="s">
        <v>9</v>
      </c>
      <c r="U7" s="11" t="n">
        <v>1</v>
      </c>
      <c r="V7" s="12" t="s">
        <v>12</v>
      </c>
      <c r="X7" s="1"/>
      <c r="Y7" s="1"/>
      <c r="Z7" s="1"/>
      <c r="AA7" s="1"/>
      <c r="AB7" s="1"/>
      <c r="AC7" s="1"/>
      <c r="AD7" s="1"/>
      <c r="AE7" s="1"/>
      <c r="AF7" s="1"/>
      <c r="AG7" s="1"/>
      <c r="AH7" s="1"/>
      <c r="AI7" s="1"/>
      <c r="AJ7" s="1"/>
      <c r="AK7" s="1"/>
      <c r="AL7" s="1"/>
      <c r="AM7" s="1"/>
      <c r="AN7" s="1"/>
      <c r="AO7" s="1"/>
      <c r="AP7" s="1"/>
      <c r="AQ7" s="1"/>
      <c r="AR7" s="1"/>
      <c r="AS7" s="1"/>
      <c r="AT7" s="1"/>
      <c r="AU7" s="1"/>
      <c r="AV7" s="1"/>
      <c r="AW7" s="1"/>
      <c r="AX7" s="1"/>
    </row>
    <row r="8" s="3" customFormat="true" ht="17.35" hidden="false" customHeight="true" outlineLevel="0" collapsed="false">
      <c r="A8" s="1"/>
      <c r="B8" s="23" t="s">
        <v>14</v>
      </c>
      <c r="C8" s="24" t="s">
        <v>15</v>
      </c>
      <c r="D8" s="24"/>
      <c r="E8" s="24"/>
      <c r="F8" s="1"/>
      <c r="Q8" s="17" t="n">
        <v>7</v>
      </c>
      <c r="R8" s="17" t="s">
        <v>16</v>
      </c>
      <c r="S8" s="19" t="n">
        <v>250135860</v>
      </c>
      <c r="T8" s="8" t="s">
        <v>9</v>
      </c>
      <c r="U8" s="11" t="n">
        <v>0.31</v>
      </c>
      <c r="V8" s="12" t="s">
        <v>17</v>
      </c>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3" customFormat="true" ht="12.65" hidden="false" customHeight="false" outlineLevel="0" collapsed="false">
      <c r="A9" s="1"/>
      <c r="B9" s="25" t="s">
        <v>18</v>
      </c>
      <c r="C9" s="26" t="str">
        <f aca="false">IFERROR(VLOOKUP(C8,$R$1:$T$239,3,FALSE()),"")</f>
        <v>Prienų rajono savivaldybė </v>
      </c>
      <c r="D9" s="26"/>
      <c r="E9" s="26"/>
      <c r="F9" s="1"/>
      <c r="H9" s="3" t="s">
        <v>19</v>
      </c>
      <c r="Q9" s="8" t="n">
        <v>8</v>
      </c>
      <c r="R9" s="9" t="s">
        <v>20</v>
      </c>
      <c r="S9" s="10" t="n">
        <v>153720195</v>
      </c>
      <c r="T9" s="8" t="s">
        <v>21</v>
      </c>
      <c r="U9" s="27" t="s">
        <v>22</v>
      </c>
      <c r="V9" s="12" t="s">
        <v>23</v>
      </c>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3" customFormat="true" ht="12.65" hidden="false" customHeight="false" outlineLevel="0" collapsed="false">
      <c r="A10" s="1"/>
      <c r="B10" s="28" t="s">
        <v>24</v>
      </c>
      <c r="C10" s="26" t="n">
        <f aca="false">IFERROR(VLOOKUP(C8,$R$2:$S$239,2,FALSE()),"")</f>
        <v>170639781</v>
      </c>
      <c r="D10" s="26"/>
      <c r="E10" s="26"/>
      <c r="F10" s="1"/>
      <c r="H10" s="3" t="s">
        <v>25</v>
      </c>
      <c r="Q10" s="8" t="n">
        <v>9</v>
      </c>
      <c r="R10" s="9" t="s">
        <v>26</v>
      </c>
      <c r="S10" s="10" t="n">
        <v>154138664</v>
      </c>
      <c r="T10" s="8" t="s">
        <v>27</v>
      </c>
      <c r="U10" s="11" t="n">
        <v>1</v>
      </c>
      <c r="V10" s="12" t="s">
        <v>3</v>
      </c>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3" customFormat="true" ht="12.65" hidden="false" customHeight="false" outlineLevel="0" collapsed="false">
      <c r="A11" s="1"/>
      <c r="B11" s="28" t="s">
        <v>28</v>
      </c>
      <c r="C11" s="29" t="str">
        <f aca="false">IFERROR(VLOOKUP(C8,$R$2:$V$239,5,FALSE()),"")</f>
        <v>Vandentvarka</v>
      </c>
      <c r="D11" s="29"/>
      <c r="E11" s="29"/>
      <c r="F11" s="1"/>
      <c r="H11" s="3" t="s">
        <v>29</v>
      </c>
      <c r="Q11" s="8" t="n">
        <v>10</v>
      </c>
      <c r="R11" s="9" t="s">
        <v>30</v>
      </c>
      <c r="S11" s="10" t="n">
        <v>154111083</v>
      </c>
      <c r="T11" s="8" t="s">
        <v>27</v>
      </c>
      <c r="U11" s="11" t="n">
        <v>1</v>
      </c>
      <c r="V11" s="12" t="s">
        <v>31</v>
      </c>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3" customFormat="true" ht="12.65" hidden="false" customHeight="false" outlineLevel="0" collapsed="false">
      <c r="A12" s="1"/>
      <c r="B12" s="28" t="s">
        <v>32</v>
      </c>
      <c r="C12" s="30"/>
      <c r="D12" s="30"/>
      <c r="E12" s="30"/>
      <c r="F12" s="1"/>
      <c r="H12" s="3" t="s">
        <v>33</v>
      </c>
      <c r="Q12" s="8" t="n">
        <v>11</v>
      </c>
      <c r="R12" s="9" t="s">
        <v>34</v>
      </c>
      <c r="S12" s="10" t="n">
        <v>154112751</v>
      </c>
      <c r="T12" s="8" t="s">
        <v>27</v>
      </c>
      <c r="U12" s="11" t="n">
        <v>0.9872</v>
      </c>
      <c r="V12" s="10" t="s">
        <v>12</v>
      </c>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row>
    <row r="13" s="3" customFormat="true" ht="12.65" hidden="false" customHeight="false" outlineLevel="0" collapsed="false">
      <c r="A13" s="1"/>
      <c r="B13" s="28"/>
      <c r="C13" s="31"/>
      <c r="D13" s="31"/>
      <c r="E13" s="32"/>
      <c r="F13" s="1"/>
      <c r="H13" s="3" t="s">
        <v>35</v>
      </c>
      <c r="Q13" s="8" t="n">
        <v>12</v>
      </c>
      <c r="R13" s="9" t="s">
        <v>36</v>
      </c>
      <c r="S13" s="10" t="n">
        <v>152812840</v>
      </c>
      <c r="T13" s="8" t="s">
        <v>37</v>
      </c>
      <c r="U13" s="11" t="n">
        <v>1</v>
      </c>
      <c r="V13" s="10" t="s">
        <v>3</v>
      </c>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3" customFormat="true" ht="12.65" hidden="false" customHeight="true" outlineLevel="0" collapsed="false">
      <c r="A14" s="1"/>
      <c r="B14" s="28"/>
      <c r="C14" s="33" t="s">
        <v>38</v>
      </c>
      <c r="D14" s="33"/>
      <c r="E14" s="33"/>
      <c r="F14" s="1"/>
      <c r="H14" s="3" t="s">
        <v>39</v>
      </c>
      <c r="Q14" s="8" t="n">
        <v>13</v>
      </c>
      <c r="R14" s="9" t="s">
        <v>40</v>
      </c>
      <c r="S14" s="10" t="n">
        <v>152840633</v>
      </c>
      <c r="T14" s="8" t="s">
        <v>37</v>
      </c>
      <c r="U14" s="11" t="n">
        <v>1</v>
      </c>
      <c r="V14" s="10" t="s">
        <v>12</v>
      </c>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3" customFormat="true" ht="12.65" hidden="false" customHeight="false" outlineLevel="0" collapsed="false">
      <c r="A15" s="1"/>
      <c r="B15" s="28" t="s">
        <v>41</v>
      </c>
      <c r="C15" s="34" t="s">
        <v>42</v>
      </c>
      <c r="D15" s="34"/>
      <c r="E15" s="35" t="s">
        <v>43</v>
      </c>
      <c r="F15" s="1"/>
      <c r="H15" s="3" t="s">
        <v>44</v>
      </c>
      <c r="Q15" s="8" t="n">
        <v>14</v>
      </c>
      <c r="R15" s="9" t="s">
        <v>45</v>
      </c>
      <c r="S15" s="10" t="n">
        <v>152814478</v>
      </c>
      <c r="T15" s="8" t="s">
        <v>37</v>
      </c>
      <c r="U15" s="11" t="n">
        <v>0.8352</v>
      </c>
      <c r="V15" s="10" t="s">
        <v>46</v>
      </c>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3" customFormat="true" ht="12.65" hidden="false" customHeight="false" outlineLevel="0" collapsed="false">
      <c r="A16" s="1"/>
      <c r="B16" s="36" t="s">
        <v>47</v>
      </c>
      <c r="C16" s="37" t="n">
        <v>1</v>
      </c>
      <c r="D16" s="37"/>
      <c r="E16" s="38" t="n">
        <v>0</v>
      </c>
      <c r="F16" s="1"/>
      <c r="H16" s="3" t="s">
        <v>48</v>
      </c>
      <c r="Q16" s="8" t="n">
        <v>15</v>
      </c>
      <c r="R16" s="9" t="s">
        <v>49</v>
      </c>
      <c r="S16" s="10" t="n">
        <v>154724428</v>
      </c>
      <c r="T16" s="8" t="s">
        <v>50</v>
      </c>
      <c r="U16" s="27" t="s">
        <v>22</v>
      </c>
      <c r="V16" s="10" t="s">
        <v>46</v>
      </c>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row>
    <row r="17" s="3" customFormat="true" ht="12.65" hidden="false" customHeight="false" outlineLevel="0" collapsed="false">
      <c r="A17" s="1"/>
      <c r="B17" s="36" t="s">
        <v>51</v>
      </c>
      <c r="C17" s="37"/>
      <c r="D17" s="37"/>
      <c r="E17" s="38"/>
      <c r="F17" s="1"/>
      <c r="H17" s="3" t="s">
        <v>7</v>
      </c>
      <c r="Q17" s="8" t="n">
        <v>16</v>
      </c>
      <c r="R17" s="9" t="s">
        <v>52</v>
      </c>
      <c r="S17" s="10" t="n">
        <v>154742789</v>
      </c>
      <c r="T17" s="8" t="s">
        <v>50</v>
      </c>
      <c r="U17" s="11" t="n">
        <v>1</v>
      </c>
      <c r="V17" s="10" t="s">
        <v>7</v>
      </c>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3" customFormat="true" ht="12.65" hidden="false" customHeight="false" outlineLevel="0" collapsed="false">
      <c r="A18" s="1"/>
      <c r="B18" s="36" t="s">
        <v>53</v>
      </c>
      <c r="C18" s="39"/>
      <c r="D18" s="39"/>
      <c r="E18" s="38"/>
      <c r="F18" s="1"/>
      <c r="H18" s="3" t="s">
        <v>54</v>
      </c>
      <c r="Q18" s="8" t="n">
        <v>17</v>
      </c>
      <c r="R18" s="9" t="s">
        <v>55</v>
      </c>
      <c r="S18" s="10" t="n">
        <v>154866655</v>
      </c>
      <c r="T18" s="8" t="s">
        <v>50</v>
      </c>
      <c r="U18" s="11" t="n">
        <v>1</v>
      </c>
      <c r="V18" s="10" t="s">
        <v>46</v>
      </c>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3" customFormat="true" ht="12.65" hidden="false" customHeight="false" outlineLevel="0" collapsed="false">
      <c r="A19" s="1"/>
      <c r="B19" s="36" t="s">
        <v>56</v>
      </c>
      <c r="C19" s="39"/>
      <c r="D19" s="39"/>
      <c r="E19" s="38"/>
      <c r="F19" s="1"/>
      <c r="H19" s="3" t="s">
        <v>57</v>
      </c>
      <c r="Q19" s="8" t="n">
        <v>18</v>
      </c>
      <c r="R19" s="9" t="s">
        <v>58</v>
      </c>
      <c r="S19" s="10" t="n">
        <v>154850665</v>
      </c>
      <c r="T19" s="8" t="s">
        <v>50</v>
      </c>
      <c r="U19" s="11" t="n">
        <v>0.9311</v>
      </c>
      <c r="V19" s="10" t="s">
        <v>3</v>
      </c>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3" customFormat="true" ht="12.65" hidden="false" customHeight="false" outlineLevel="0" collapsed="false">
      <c r="A20" s="1"/>
      <c r="B20" s="36" t="s">
        <v>59</v>
      </c>
      <c r="C20" s="39"/>
      <c r="D20" s="39"/>
      <c r="E20" s="38"/>
      <c r="F20" s="1"/>
      <c r="H20" s="3" t="s">
        <v>60</v>
      </c>
      <c r="Q20" s="8" t="n">
        <v>19</v>
      </c>
      <c r="R20" s="9" t="s">
        <v>61</v>
      </c>
      <c r="S20" s="10" t="n">
        <v>152003098</v>
      </c>
      <c r="T20" s="8" t="s">
        <v>62</v>
      </c>
      <c r="U20" s="11" t="n">
        <v>0.9764</v>
      </c>
      <c r="V20" s="10" t="s">
        <v>46</v>
      </c>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3" customFormat="true" ht="12.65" hidden="false" customHeight="false" outlineLevel="0" collapsed="false">
      <c r="A21" s="1"/>
      <c r="B21" s="36" t="s">
        <v>63</v>
      </c>
      <c r="C21" s="40" t="s">
        <v>64</v>
      </c>
      <c r="D21" s="40"/>
      <c r="E21" s="41" t="n">
        <f aca="false">100%-SUM(E16:E20)</f>
        <v>1</v>
      </c>
      <c r="F21" s="1"/>
      <c r="H21" s="3" t="s">
        <v>65</v>
      </c>
      <c r="Q21" s="8" t="n">
        <v>20</v>
      </c>
      <c r="R21" s="9" t="s">
        <v>66</v>
      </c>
      <c r="S21" s="10" t="n">
        <v>301500997</v>
      </c>
      <c r="T21" s="8" t="s">
        <v>62</v>
      </c>
      <c r="U21" s="11" t="n">
        <v>1</v>
      </c>
      <c r="V21" s="10" t="s">
        <v>3</v>
      </c>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3" customFormat="true" ht="12.65" hidden="false" customHeight="false" outlineLevel="0" collapsed="false">
      <c r="A22" s="1"/>
      <c r="B22" s="36"/>
      <c r="C22" s="42"/>
      <c r="D22" s="42"/>
      <c r="E22" s="43"/>
      <c r="F22" s="1"/>
      <c r="H22" s="3" t="s">
        <v>67</v>
      </c>
      <c r="Q22" s="8" t="n">
        <v>21</v>
      </c>
      <c r="R22" s="9" t="s">
        <v>68</v>
      </c>
      <c r="S22" s="10" t="n">
        <v>300076944</v>
      </c>
      <c r="T22" s="8" t="s">
        <v>62</v>
      </c>
      <c r="U22" s="11" t="n">
        <v>1</v>
      </c>
      <c r="V22" s="10" t="s">
        <v>46</v>
      </c>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3" customFormat="true" ht="12.65" hidden="false" customHeight="false" outlineLevel="0" collapsed="false">
      <c r="A23" s="1"/>
      <c r="B23" s="44" t="s">
        <v>69</v>
      </c>
      <c r="C23" s="45" t="n">
        <v>1</v>
      </c>
      <c r="D23" s="45"/>
      <c r="E23" s="45"/>
      <c r="F23" s="1"/>
      <c r="Q23" s="8" t="n">
        <v>22</v>
      </c>
      <c r="R23" s="9" t="s">
        <v>70</v>
      </c>
      <c r="S23" s="10" t="n">
        <v>152007157</v>
      </c>
      <c r="T23" s="8" t="s">
        <v>62</v>
      </c>
      <c r="U23" s="11" t="n">
        <v>1</v>
      </c>
      <c r="V23" s="10" t="s">
        <v>5</v>
      </c>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3" customFormat="true" ht="19.4" hidden="false" customHeight="false" outlineLevel="0" collapsed="false">
      <c r="A24" s="1"/>
      <c r="B24" s="46" t="s">
        <v>71</v>
      </c>
      <c r="C24" s="47" t="s">
        <v>72</v>
      </c>
      <c r="D24" s="47"/>
      <c r="E24" s="47"/>
      <c r="F24" s="1"/>
      <c r="Q24" s="8" t="n">
        <v>23</v>
      </c>
      <c r="R24" s="9" t="s">
        <v>73</v>
      </c>
      <c r="S24" s="10" t="n">
        <v>305802733</v>
      </c>
      <c r="T24" s="8" t="s">
        <v>74</v>
      </c>
      <c r="U24" s="11" t="n">
        <v>1</v>
      </c>
      <c r="V24" s="10" t="s">
        <v>7</v>
      </c>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row>
    <row r="25" s="3" customFormat="true" ht="12.65" hidden="false" customHeight="false" outlineLevel="0" collapsed="false">
      <c r="A25" s="1"/>
      <c r="B25" s="28"/>
      <c r="C25" s="42"/>
      <c r="D25" s="42"/>
      <c r="E25" s="43"/>
      <c r="F25" s="1"/>
      <c r="H25" s="48"/>
      <c r="Q25" s="8" t="n">
        <v>24</v>
      </c>
      <c r="R25" s="9" t="s">
        <v>75</v>
      </c>
      <c r="S25" s="10" t="n">
        <v>181613656</v>
      </c>
      <c r="T25" s="8" t="s">
        <v>74</v>
      </c>
      <c r="U25" s="11" t="n">
        <v>1</v>
      </c>
      <c r="V25" s="10" t="s">
        <v>23</v>
      </c>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row>
    <row r="26" s="3" customFormat="true" ht="19.4" hidden="false" customHeight="false" outlineLevel="0" collapsed="false">
      <c r="A26" s="1"/>
      <c r="B26" s="49" t="s">
        <v>76</v>
      </c>
      <c r="C26" s="50" t="s">
        <v>77</v>
      </c>
      <c r="D26" s="50"/>
      <c r="E26" s="50"/>
      <c r="F26" s="1"/>
      <c r="I26" s="48"/>
      <c r="J26" s="48"/>
      <c r="Q26" s="51" t="n">
        <v>25</v>
      </c>
      <c r="R26" s="52" t="s">
        <v>78</v>
      </c>
      <c r="S26" s="53" t="n">
        <v>155513971</v>
      </c>
      <c r="T26" s="51" t="s">
        <v>79</v>
      </c>
      <c r="U26" s="54" t="n">
        <v>1</v>
      </c>
      <c r="V26" s="53" t="s">
        <v>23</v>
      </c>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row>
    <row r="27" s="3" customFormat="true" ht="12.65" hidden="false" customHeight="false" outlineLevel="0" collapsed="false">
      <c r="A27" s="1"/>
      <c r="B27" s="49" t="s">
        <v>80</v>
      </c>
      <c r="C27" s="55"/>
      <c r="D27" s="55"/>
      <c r="E27" s="55"/>
      <c r="F27" s="1"/>
      <c r="M27" s="48"/>
      <c r="N27" s="48"/>
      <c r="O27" s="48"/>
      <c r="P27" s="48"/>
      <c r="Q27" s="51" t="n">
        <v>26</v>
      </c>
      <c r="R27" s="52" t="s">
        <v>81</v>
      </c>
      <c r="S27" s="53" t="n">
        <v>255512870</v>
      </c>
      <c r="T27" s="51" t="s">
        <v>79</v>
      </c>
      <c r="U27" s="54" t="n">
        <v>0.9971</v>
      </c>
      <c r="V27" s="53" t="s">
        <v>23</v>
      </c>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row>
    <row r="28" s="3" customFormat="true" ht="12.65" hidden="false" customHeight="false" outlineLevel="0" collapsed="false">
      <c r="A28" s="1"/>
      <c r="B28" s="28"/>
      <c r="C28" s="42"/>
      <c r="D28" s="42"/>
      <c r="E28" s="43"/>
      <c r="F28" s="1"/>
      <c r="Q28" s="51" t="n">
        <v>27</v>
      </c>
      <c r="R28" s="52" t="s">
        <v>82</v>
      </c>
      <c r="S28" s="53" t="n">
        <v>155634880</v>
      </c>
      <c r="T28" s="51" t="s">
        <v>79</v>
      </c>
      <c r="U28" s="54" t="n">
        <v>0.9985</v>
      </c>
      <c r="V28" s="53" t="s">
        <v>12</v>
      </c>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row>
    <row r="29" s="3" customFormat="true" ht="22.5" hidden="false" customHeight="true" outlineLevel="0" collapsed="false">
      <c r="A29" s="1"/>
      <c r="B29" s="28"/>
      <c r="C29" s="56" t="s">
        <v>83</v>
      </c>
      <c r="D29" s="56"/>
      <c r="E29" s="56"/>
      <c r="F29" s="1"/>
      <c r="Q29" s="51" t="n">
        <v>28</v>
      </c>
      <c r="R29" s="52" t="s">
        <v>84</v>
      </c>
      <c r="S29" s="53" t="n">
        <v>155402647</v>
      </c>
      <c r="T29" s="51" t="s">
        <v>79</v>
      </c>
      <c r="U29" s="57" t="s">
        <v>22</v>
      </c>
      <c r="V29" s="12" t="s">
        <v>5</v>
      </c>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row>
    <row r="30" s="3" customFormat="true" ht="12.65" hidden="false" customHeight="false" outlineLevel="0" collapsed="false">
      <c r="A30" s="1"/>
      <c r="B30" s="58"/>
      <c r="C30" s="59" t="s">
        <v>85</v>
      </c>
      <c r="D30" s="59"/>
      <c r="E30" s="59"/>
      <c r="F30" s="1"/>
      <c r="Q30" s="51" t="n">
        <v>29</v>
      </c>
      <c r="R30" s="9" t="s">
        <v>86</v>
      </c>
      <c r="S30" s="10" t="n">
        <v>156916523</v>
      </c>
      <c r="T30" s="8" t="s">
        <v>87</v>
      </c>
      <c r="U30" s="11" t="n">
        <v>1</v>
      </c>
      <c r="V30" s="12" t="s">
        <v>5</v>
      </c>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row>
    <row r="31" s="48" customFormat="true" ht="12.65" hidden="false" customHeight="true" outlineLevel="0" collapsed="false">
      <c r="A31" s="1"/>
      <c r="B31" s="60"/>
      <c r="C31" s="61" t="s">
        <v>88</v>
      </c>
      <c r="D31" s="61"/>
      <c r="E31" s="61"/>
      <c r="F31" s="1"/>
      <c r="H31" s="62"/>
      <c r="I31" s="3"/>
      <c r="J31" s="3"/>
      <c r="K31" s="3"/>
      <c r="L31" s="3"/>
      <c r="M31" s="3"/>
      <c r="N31" s="3"/>
      <c r="O31" s="3"/>
      <c r="P31" s="3"/>
      <c r="Q31" s="51" t="n">
        <v>30</v>
      </c>
      <c r="R31" s="9" t="s">
        <v>89</v>
      </c>
      <c r="S31" s="10" t="n">
        <v>256564350</v>
      </c>
      <c r="T31" s="8" t="s">
        <v>87</v>
      </c>
      <c r="U31" s="11" t="n">
        <v>1</v>
      </c>
      <c r="V31" s="10" t="s">
        <v>3</v>
      </c>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row>
    <row r="32" s="3" customFormat="true" ht="12.65" hidden="false" customHeight="true" outlineLevel="0" collapsed="false">
      <c r="A32" s="1"/>
      <c r="B32" s="60"/>
      <c r="C32" s="63" t="s">
        <v>90</v>
      </c>
      <c r="D32" s="63"/>
      <c r="E32" s="63"/>
      <c r="F32" s="1"/>
      <c r="H32" s="62"/>
      <c r="I32" s="62"/>
      <c r="J32" s="62"/>
      <c r="Q32" s="51" t="n">
        <v>31</v>
      </c>
      <c r="R32" s="9" t="s">
        <v>91</v>
      </c>
      <c r="S32" s="10" t="n">
        <v>156576661</v>
      </c>
      <c r="T32" s="8" t="s">
        <v>87</v>
      </c>
      <c r="U32" s="11" t="n">
        <v>1</v>
      </c>
      <c r="V32" s="10" t="s">
        <v>7</v>
      </c>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row>
    <row r="33" s="3" customFormat="true" ht="19.4" hidden="false" customHeight="false" outlineLevel="0" collapsed="false">
      <c r="A33" s="1"/>
      <c r="B33" s="64" t="s">
        <v>92</v>
      </c>
      <c r="C33" s="65" t="s">
        <v>93</v>
      </c>
      <c r="D33" s="66"/>
      <c r="E33" s="67" t="s">
        <v>94</v>
      </c>
      <c r="F33" s="1"/>
      <c r="I33" s="62"/>
      <c r="J33" s="62"/>
      <c r="M33" s="62"/>
      <c r="N33" s="62"/>
      <c r="O33" s="62"/>
      <c r="P33" s="62"/>
      <c r="Q33" s="51" t="n">
        <v>32</v>
      </c>
      <c r="R33" s="9" t="s">
        <v>95</v>
      </c>
      <c r="S33" s="10" t="n">
        <v>156737189</v>
      </c>
      <c r="T33" s="8" t="s">
        <v>87</v>
      </c>
      <c r="U33" s="11" t="n">
        <v>1</v>
      </c>
      <c r="V33" s="10" t="s">
        <v>12</v>
      </c>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row>
    <row r="34" s="3" customFormat="true" ht="12.65" hidden="false" customHeight="false" outlineLevel="0" collapsed="false">
      <c r="A34" s="1"/>
      <c r="B34" s="68" t="s">
        <v>96</v>
      </c>
      <c r="C34" s="69" t="n">
        <v>1962.9</v>
      </c>
      <c r="E34" s="70" t="n">
        <v>2081.364</v>
      </c>
      <c r="F34" s="1"/>
      <c r="H34" s="62"/>
      <c r="M34" s="62"/>
      <c r="N34" s="62"/>
      <c r="O34" s="62"/>
      <c r="P34" s="62"/>
      <c r="Q34" s="51" t="n">
        <v>33</v>
      </c>
      <c r="R34" s="9" t="s">
        <v>97</v>
      </c>
      <c r="S34" s="10" t="n">
        <v>157531950</v>
      </c>
      <c r="T34" s="8" t="s">
        <v>98</v>
      </c>
      <c r="U34" s="11" t="n">
        <v>1</v>
      </c>
      <c r="V34" s="10" t="s">
        <v>3</v>
      </c>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row>
    <row r="35" s="3" customFormat="true" ht="12.65" hidden="false" customHeight="false" outlineLevel="0" collapsed="false">
      <c r="A35" s="1"/>
      <c r="B35" s="68" t="s">
        <v>99</v>
      </c>
      <c r="C35" s="71" t="n">
        <v>1384.2</v>
      </c>
      <c r="E35" s="72" t="n">
        <v>1634.405</v>
      </c>
      <c r="F35" s="1"/>
      <c r="H35" s="62"/>
      <c r="I35" s="62"/>
      <c r="J35" s="62"/>
      <c r="Q35" s="51" t="n">
        <v>34</v>
      </c>
      <c r="R35" s="9" t="s">
        <v>100</v>
      </c>
      <c r="S35" s="10" t="n">
        <v>157521319</v>
      </c>
      <c r="T35" s="8" t="s">
        <v>98</v>
      </c>
      <c r="U35" s="11" t="n">
        <v>1</v>
      </c>
      <c r="V35" s="10" t="s">
        <v>23</v>
      </c>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row>
    <row r="36" s="3" customFormat="true" ht="12.65" hidden="false" customHeight="false" outlineLevel="0" collapsed="false">
      <c r="A36" s="1"/>
      <c r="B36" s="73" t="s">
        <v>101</v>
      </c>
      <c r="C36" s="74" t="n">
        <f aca="false">+C34-C35</f>
        <v>578.7</v>
      </c>
      <c r="E36" s="75" t="n">
        <f aca="false">+E34-E35</f>
        <v>446.959</v>
      </c>
      <c r="F36" s="1"/>
      <c r="I36" s="62"/>
      <c r="J36" s="62"/>
      <c r="K36" s="76"/>
      <c r="M36" s="62"/>
      <c r="N36" s="62"/>
      <c r="O36" s="62"/>
      <c r="P36" s="62"/>
      <c r="Q36" s="51" t="n">
        <v>35</v>
      </c>
      <c r="R36" s="9" t="s">
        <v>102</v>
      </c>
      <c r="S36" s="10" t="n">
        <v>157536164</v>
      </c>
      <c r="T36" s="8" t="s">
        <v>98</v>
      </c>
      <c r="U36" s="11" t="n">
        <v>1</v>
      </c>
      <c r="V36" s="10" t="s">
        <v>7</v>
      </c>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row>
    <row r="37" s="62" customFormat="true" ht="12.65" hidden="false" customHeight="false" outlineLevel="0" collapsed="false">
      <c r="A37" s="1"/>
      <c r="B37" s="68" t="s">
        <v>103</v>
      </c>
      <c r="C37" s="77"/>
      <c r="D37" s="78"/>
      <c r="E37" s="79"/>
      <c r="F37" s="1"/>
      <c r="H37" s="3"/>
      <c r="I37" s="3"/>
      <c r="J37" s="3"/>
      <c r="K37" s="3"/>
      <c r="L37" s="80"/>
      <c r="Q37" s="51" t="n">
        <v>36</v>
      </c>
      <c r="R37" s="9" t="s">
        <v>104</v>
      </c>
      <c r="S37" s="10" t="n">
        <v>258325370</v>
      </c>
      <c r="T37" s="8" t="s">
        <v>105</v>
      </c>
      <c r="U37" s="11" t="n">
        <v>1</v>
      </c>
      <c r="V37" s="10" t="s">
        <v>23</v>
      </c>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row>
    <row r="38" s="62" customFormat="true" ht="12.65" hidden="false" customHeight="false" outlineLevel="0" collapsed="false">
      <c r="A38" s="1"/>
      <c r="B38" s="68" t="s">
        <v>106</v>
      </c>
      <c r="C38" s="81" t="n">
        <v>482.3</v>
      </c>
      <c r="D38" s="78"/>
      <c r="E38" s="72" t="n">
        <v>511.146</v>
      </c>
      <c r="F38" s="1"/>
      <c r="H38" s="3"/>
      <c r="I38" s="3"/>
      <c r="J38" s="3"/>
      <c r="K38" s="3"/>
      <c r="L38" s="3"/>
      <c r="M38" s="3"/>
      <c r="N38" s="3"/>
      <c r="O38" s="3"/>
      <c r="P38" s="3"/>
      <c r="Q38" s="51" t="n">
        <v>37</v>
      </c>
      <c r="R38" s="9" t="s">
        <v>107</v>
      </c>
      <c r="S38" s="10" t="n">
        <v>158161361</v>
      </c>
      <c r="T38" s="8" t="s">
        <v>105</v>
      </c>
      <c r="U38" s="11" t="n">
        <v>1</v>
      </c>
      <c r="V38" s="10" t="s">
        <v>7</v>
      </c>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row>
    <row r="39" s="3" customFormat="true" ht="12.65" hidden="false" customHeight="false" outlineLevel="0" collapsed="false">
      <c r="A39" s="1"/>
      <c r="B39" s="73" t="s">
        <v>108</v>
      </c>
      <c r="C39" s="74" t="n">
        <f aca="false">+C36-C37-C38</f>
        <v>96.4</v>
      </c>
      <c r="E39" s="82" t="n">
        <f aca="false">+E36-E37-E38</f>
        <v>-64.187</v>
      </c>
      <c r="F39" s="1"/>
      <c r="Q39" s="51" t="n">
        <v>38</v>
      </c>
      <c r="R39" s="9" t="s">
        <v>109</v>
      </c>
      <c r="S39" s="10" t="n">
        <v>158275315</v>
      </c>
      <c r="T39" s="8" t="s">
        <v>105</v>
      </c>
      <c r="U39" s="11" t="n">
        <v>1</v>
      </c>
      <c r="V39" s="10" t="s">
        <v>3</v>
      </c>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row>
    <row r="40" s="62" customFormat="true" ht="12.65" hidden="false" customHeight="false" outlineLevel="0" collapsed="false">
      <c r="A40" s="1"/>
      <c r="B40" s="83" t="s">
        <v>110</v>
      </c>
      <c r="C40" s="84"/>
      <c r="D40" s="85"/>
      <c r="E40" s="79"/>
      <c r="F40" s="1"/>
      <c r="I40" s="3"/>
      <c r="J40" s="3"/>
      <c r="K40" s="3"/>
      <c r="L40" s="3"/>
      <c r="M40" s="3"/>
      <c r="N40" s="3"/>
      <c r="O40" s="3"/>
      <c r="P40" s="3"/>
      <c r="Q40" s="51" t="n">
        <v>39</v>
      </c>
      <c r="R40" s="9" t="s">
        <v>111</v>
      </c>
      <c r="S40" s="10" t="n">
        <v>158737526</v>
      </c>
      <c r="T40" s="8" t="s">
        <v>105</v>
      </c>
      <c r="U40" s="27" t="s">
        <v>22</v>
      </c>
      <c r="V40" s="10" t="s">
        <v>46</v>
      </c>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row>
    <row r="41" s="3" customFormat="true" ht="12.65" hidden="false" customHeight="false" outlineLevel="0" collapsed="false">
      <c r="A41" s="1"/>
      <c r="B41" s="68" t="s">
        <v>112</v>
      </c>
      <c r="C41" s="86" t="n">
        <v>1035.7</v>
      </c>
      <c r="D41" s="85"/>
      <c r="E41" s="87" t="n">
        <v>210.438</v>
      </c>
      <c r="F41" s="1"/>
      <c r="H41" s="62"/>
      <c r="M41" s="62"/>
      <c r="N41" s="62"/>
      <c r="O41" s="62"/>
      <c r="P41" s="62"/>
      <c r="Q41" s="51" t="n">
        <v>40</v>
      </c>
      <c r="R41" s="9" t="s">
        <v>113</v>
      </c>
      <c r="S41" s="10" t="n">
        <v>158834726</v>
      </c>
      <c r="T41" s="8" t="s">
        <v>114</v>
      </c>
      <c r="U41" s="11" t="n">
        <v>1</v>
      </c>
      <c r="V41" s="10" t="s">
        <v>3</v>
      </c>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row>
    <row r="42" s="3" customFormat="true" ht="12.65" hidden="false" customHeight="false" outlineLevel="0" collapsed="false">
      <c r="A42" s="1"/>
      <c r="B42" s="68" t="s">
        <v>115</v>
      </c>
      <c r="C42" s="88" t="n">
        <f aca="false">C43-C44</f>
        <v>-7</v>
      </c>
      <c r="E42" s="89" t="n">
        <f aca="false">E43-E44</f>
        <v>-8.45</v>
      </c>
      <c r="F42" s="1"/>
      <c r="I42" s="62"/>
      <c r="J42" s="62"/>
      <c r="Q42" s="51" t="n">
        <v>41</v>
      </c>
      <c r="R42" s="9" t="s">
        <v>116</v>
      </c>
      <c r="S42" s="10" t="n">
        <v>158996646</v>
      </c>
      <c r="T42" s="8" t="s">
        <v>114</v>
      </c>
      <c r="U42" s="11" t="n">
        <v>0.99</v>
      </c>
      <c r="V42" s="10" t="s">
        <v>12</v>
      </c>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row>
    <row r="43" s="3" customFormat="true" ht="12.65" hidden="false" customHeight="false" outlineLevel="0" collapsed="false">
      <c r="A43" s="1"/>
      <c r="B43" s="90" t="s">
        <v>117</v>
      </c>
      <c r="C43" s="91" t="n">
        <v>0.2</v>
      </c>
      <c r="D43" s="78"/>
      <c r="E43" s="92" t="n">
        <v>0.2</v>
      </c>
      <c r="F43" s="1"/>
      <c r="I43" s="62"/>
      <c r="J43" s="62"/>
      <c r="M43" s="62"/>
      <c r="N43" s="62"/>
      <c r="O43" s="62"/>
      <c r="P43" s="62"/>
      <c r="Q43" s="51" t="n">
        <v>42</v>
      </c>
      <c r="R43" s="9" t="s">
        <v>118</v>
      </c>
      <c r="S43" s="10" t="n">
        <v>258847030</v>
      </c>
      <c r="T43" s="8" t="s">
        <v>114</v>
      </c>
      <c r="U43" s="27" t="s">
        <v>22</v>
      </c>
      <c r="V43" s="12" t="s">
        <v>23</v>
      </c>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row>
    <row r="44" s="3" customFormat="true" ht="12.65" hidden="false" customHeight="false" outlineLevel="0" collapsed="false">
      <c r="A44" s="1"/>
      <c r="B44" s="90" t="s">
        <v>119</v>
      </c>
      <c r="C44" s="93" t="n">
        <v>7.2</v>
      </c>
      <c r="D44" s="78"/>
      <c r="E44" s="94" t="n">
        <v>8.65</v>
      </c>
      <c r="F44" s="1"/>
      <c r="I44" s="62"/>
      <c r="J44" s="62"/>
      <c r="M44" s="62"/>
      <c r="N44" s="62"/>
      <c r="O44" s="62"/>
      <c r="P44" s="62"/>
      <c r="Q44" s="51" t="n">
        <v>43</v>
      </c>
      <c r="R44" s="9" t="s">
        <v>120</v>
      </c>
      <c r="S44" s="10" t="n">
        <v>165717011</v>
      </c>
      <c r="T44" s="8" t="s">
        <v>121</v>
      </c>
      <c r="U44" s="11" t="n">
        <v>1</v>
      </c>
      <c r="V44" s="10" t="s">
        <v>23</v>
      </c>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row>
    <row r="45" s="3" customFormat="true" ht="12.65" hidden="false" customHeight="false" outlineLevel="0" collapsed="false">
      <c r="A45" s="1"/>
      <c r="B45" s="95" t="s">
        <v>122</v>
      </c>
      <c r="C45" s="93" t="n">
        <v>7.2</v>
      </c>
      <c r="D45" s="78"/>
      <c r="E45" s="94"/>
      <c r="F45" s="1"/>
      <c r="I45" s="62"/>
      <c r="J45" s="62"/>
      <c r="M45" s="62"/>
      <c r="N45" s="62"/>
      <c r="O45" s="62"/>
      <c r="P45" s="62"/>
      <c r="Q45" s="17" t="n">
        <v>44</v>
      </c>
      <c r="R45" s="17" t="s">
        <v>123</v>
      </c>
      <c r="S45" s="19" t="n">
        <v>235014830</v>
      </c>
      <c r="T45" s="8" t="s">
        <v>124</v>
      </c>
      <c r="U45" s="11" t="n">
        <v>0.9284</v>
      </c>
      <c r="V45" s="12" t="s">
        <v>12</v>
      </c>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row>
    <row r="46" s="62" customFormat="true" ht="12.65" hidden="false" customHeight="false" outlineLevel="0" collapsed="false">
      <c r="A46" s="1"/>
      <c r="B46" s="73" t="s">
        <v>125</v>
      </c>
      <c r="C46" s="74" t="n">
        <f aca="false">+C39+C41+C42+C40</f>
        <v>1125.1</v>
      </c>
      <c r="D46" s="78"/>
      <c r="E46" s="96" t="n">
        <f aca="false">+E39+E41+E42+E40</f>
        <v>137.801</v>
      </c>
      <c r="F46" s="1"/>
      <c r="H46" s="3"/>
      <c r="I46" s="3"/>
      <c r="J46" s="3"/>
      <c r="K46" s="3"/>
      <c r="L46" s="3"/>
      <c r="Q46" s="8" t="n">
        <v>45</v>
      </c>
      <c r="R46" s="9" t="s">
        <v>126</v>
      </c>
      <c r="S46" s="10" t="n">
        <v>133154754</v>
      </c>
      <c r="T46" s="8" t="s">
        <v>124</v>
      </c>
      <c r="U46" s="11" t="n">
        <v>1</v>
      </c>
      <c r="V46" s="10" t="s">
        <v>7</v>
      </c>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row>
    <row r="47" s="3" customFormat="true" ht="12.65" hidden="false" customHeight="false" outlineLevel="0" collapsed="false">
      <c r="A47" s="1"/>
      <c r="B47" s="68" t="s">
        <v>127</v>
      </c>
      <c r="C47" s="97" t="n">
        <v>10.9</v>
      </c>
      <c r="D47" s="85"/>
      <c r="E47" s="98" t="n">
        <v>6.949</v>
      </c>
      <c r="F47" s="1"/>
      <c r="Q47" s="8" t="n">
        <v>46</v>
      </c>
      <c r="R47" s="9" t="s">
        <v>128</v>
      </c>
      <c r="S47" s="10" t="n">
        <v>132751369</v>
      </c>
      <c r="T47" s="8" t="s">
        <v>124</v>
      </c>
      <c r="U47" s="11" t="n">
        <v>1</v>
      </c>
      <c r="V47" s="10" t="s">
        <v>3</v>
      </c>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row>
    <row r="48" s="62" customFormat="true" ht="12.65" hidden="false" customHeight="false" outlineLevel="0" collapsed="false">
      <c r="A48" s="1"/>
      <c r="B48" s="73" t="s">
        <v>129</v>
      </c>
      <c r="C48" s="99" t="n">
        <f aca="false">C46-C47</f>
        <v>1114.2</v>
      </c>
      <c r="D48" s="3"/>
      <c r="E48" s="75" t="n">
        <f aca="false">E46-E47</f>
        <v>130.852</v>
      </c>
      <c r="F48" s="1"/>
      <c r="H48" s="3"/>
      <c r="I48" s="3"/>
      <c r="J48" s="3"/>
      <c r="K48" s="3"/>
      <c r="L48" s="3"/>
      <c r="M48" s="3"/>
      <c r="N48" s="3"/>
      <c r="O48" s="3"/>
      <c r="P48" s="3"/>
      <c r="Q48" s="8" t="n">
        <v>47</v>
      </c>
      <c r="R48" s="9" t="s">
        <v>130</v>
      </c>
      <c r="S48" s="10" t="n">
        <v>307047728</v>
      </c>
      <c r="T48" s="8" t="s">
        <v>124</v>
      </c>
      <c r="U48" s="11" t="n">
        <v>1</v>
      </c>
      <c r="V48" s="12" t="s">
        <v>5</v>
      </c>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row>
    <row r="49" s="62" customFormat="true" ht="12.65" hidden="false" customHeight="false" outlineLevel="0" collapsed="false">
      <c r="A49" s="1"/>
      <c r="B49" s="100"/>
      <c r="C49" s="101"/>
      <c r="D49" s="3"/>
      <c r="E49" s="102"/>
      <c r="F49" s="1"/>
      <c r="H49" s="3"/>
      <c r="I49" s="3"/>
      <c r="J49" s="3"/>
      <c r="K49" s="3"/>
      <c r="L49" s="3"/>
      <c r="M49" s="3"/>
      <c r="N49" s="3"/>
      <c r="O49" s="3"/>
      <c r="P49" s="3"/>
      <c r="Q49" s="8" t="n">
        <v>48</v>
      </c>
      <c r="R49" s="9" t="s">
        <v>131</v>
      </c>
      <c r="S49" s="10" t="n">
        <v>132616649</v>
      </c>
      <c r="T49" s="8" t="s">
        <v>124</v>
      </c>
      <c r="U49" s="11" t="n">
        <v>1</v>
      </c>
      <c r="V49" s="12" t="s">
        <v>5</v>
      </c>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row>
    <row r="50" s="62" customFormat="true" ht="28.5" hidden="false" customHeight="true" outlineLevel="0" collapsed="false">
      <c r="A50" s="1"/>
      <c r="B50" s="60"/>
      <c r="C50" s="56" t="s">
        <v>83</v>
      </c>
      <c r="D50" s="56"/>
      <c r="E50" s="56"/>
      <c r="F50" s="1"/>
      <c r="H50" s="3"/>
      <c r="I50" s="3"/>
      <c r="J50" s="3"/>
      <c r="K50" s="3"/>
      <c r="L50" s="3"/>
      <c r="M50" s="3"/>
      <c r="N50" s="3"/>
      <c r="O50" s="3"/>
      <c r="P50" s="3"/>
      <c r="Q50" s="8" t="n">
        <v>49</v>
      </c>
      <c r="R50" s="9" t="s">
        <v>132</v>
      </c>
      <c r="S50" s="10" t="n">
        <v>132684155</v>
      </c>
      <c r="T50" s="8" t="s">
        <v>124</v>
      </c>
      <c r="U50" s="11" t="n">
        <v>1</v>
      </c>
      <c r="V50" s="12" t="s">
        <v>5</v>
      </c>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row>
    <row r="51" s="3" customFormat="true" ht="28.5" hidden="false" customHeight="true" outlineLevel="0" collapsed="false">
      <c r="A51" s="1"/>
      <c r="B51" s="64" t="s">
        <v>133</v>
      </c>
      <c r="C51" s="103" t="s">
        <v>93</v>
      </c>
      <c r="D51" s="66"/>
      <c r="E51" s="104" t="s">
        <v>94</v>
      </c>
      <c r="F51" s="1"/>
      <c r="Q51" s="8" t="n">
        <v>50</v>
      </c>
      <c r="R51" s="9" t="s">
        <v>134</v>
      </c>
      <c r="S51" s="10" t="n">
        <v>233923260</v>
      </c>
      <c r="T51" s="8" t="s">
        <v>124</v>
      </c>
      <c r="U51" s="11" t="n">
        <v>0.51</v>
      </c>
      <c r="V51" s="10" t="s">
        <v>46</v>
      </c>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row>
    <row r="52" s="3" customFormat="true" ht="12.65" hidden="false" customHeight="false" outlineLevel="0" collapsed="false">
      <c r="A52" s="1"/>
      <c r="B52" s="105" t="s">
        <v>135</v>
      </c>
      <c r="C52" s="91" t="n">
        <v>11.9</v>
      </c>
      <c r="D52" s="106"/>
      <c r="E52" s="92" t="n">
        <v>17.086</v>
      </c>
      <c r="F52" s="1"/>
      <c r="I52" s="62"/>
      <c r="J52" s="62"/>
      <c r="Q52" s="8" t="n">
        <v>51</v>
      </c>
      <c r="R52" s="9" t="s">
        <v>136</v>
      </c>
      <c r="S52" s="10" t="n">
        <v>133607044</v>
      </c>
      <c r="T52" s="8" t="s">
        <v>124</v>
      </c>
      <c r="U52" s="11" t="n">
        <v>1</v>
      </c>
      <c r="V52" s="10" t="s">
        <v>46</v>
      </c>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row>
    <row r="53" s="3" customFormat="true" ht="12.65" hidden="false" customHeight="false" outlineLevel="0" collapsed="false">
      <c r="A53" s="1"/>
      <c r="B53" s="105" t="s">
        <v>137</v>
      </c>
      <c r="C53" s="93" t="n">
        <v>12850.1</v>
      </c>
      <c r="D53" s="78"/>
      <c r="E53" s="107" t="n">
        <v>12873.217</v>
      </c>
      <c r="F53" s="1"/>
      <c r="M53" s="62"/>
      <c r="N53" s="62"/>
      <c r="O53" s="62"/>
      <c r="P53" s="62"/>
      <c r="Q53" s="8" t="n">
        <v>52</v>
      </c>
      <c r="R53" s="9" t="s">
        <v>138</v>
      </c>
      <c r="S53" s="10" t="n">
        <v>135641038</v>
      </c>
      <c r="T53" s="8" t="s">
        <v>124</v>
      </c>
      <c r="U53" s="11" t="n">
        <v>0.8889</v>
      </c>
      <c r="V53" s="10" t="s">
        <v>46</v>
      </c>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row>
    <row r="54" s="3" customFormat="true" ht="12.65" hidden="false" customHeight="false" outlineLevel="0" collapsed="false">
      <c r="A54" s="1"/>
      <c r="B54" s="105" t="s">
        <v>139</v>
      </c>
      <c r="C54" s="93"/>
      <c r="D54" s="78"/>
      <c r="E54" s="107"/>
      <c r="F54" s="1"/>
      <c r="Q54" s="8" t="n">
        <v>53</v>
      </c>
      <c r="R54" s="9" t="s">
        <v>140</v>
      </c>
      <c r="S54" s="10" t="n">
        <v>132532496</v>
      </c>
      <c r="T54" s="8" t="s">
        <v>124</v>
      </c>
      <c r="U54" s="11" t="n">
        <v>1</v>
      </c>
      <c r="V54" s="10" t="s">
        <v>5</v>
      </c>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row>
    <row r="55" s="3" customFormat="true" ht="12.65" hidden="false" customHeight="false" outlineLevel="0" collapsed="false">
      <c r="A55" s="1"/>
      <c r="B55" s="105" t="s">
        <v>141</v>
      </c>
      <c r="C55" s="93"/>
      <c r="D55" s="78"/>
      <c r="E55" s="107"/>
      <c r="F55" s="1"/>
      <c r="Q55" s="8" t="n">
        <v>54</v>
      </c>
      <c r="R55" s="9" t="s">
        <v>142</v>
      </c>
      <c r="S55" s="10" t="n">
        <v>132626180</v>
      </c>
      <c r="T55" s="8" t="s">
        <v>124</v>
      </c>
      <c r="U55" s="27" t="s">
        <v>22</v>
      </c>
      <c r="V55" s="10" t="s">
        <v>46</v>
      </c>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row>
    <row r="56" s="3" customFormat="true" ht="12.65" hidden="false" customHeight="false" outlineLevel="0" collapsed="false">
      <c r="A56" s="1"/>
      <c r="B56" s="108" t="s">
        <v>143</v>
      </c>
      <c r="C56" s="99" t="n">
        <f aca="false">SUM(C52:C55)</f>
        <v>12862</v>
      </c>
      <c r="E56" s="109" t="n">
        <f aca="false">SUM(E52:E55)</f>
        <v>12890.303</v>
      </c>
      <c r="F56" s="1"/>
      <c r="Q56" s="8" t="n">
        <v>55</v>
      </c>
      <c r="R56" s="9" t="s">
        <v>144</v>
      </c>
      <c r="S56" s="10" t="n">
        <v>133810450</v>
      </c>
      <c r="T56" s="8" t="s">
        <v>124</v>
      </c>
      <c r="U56" s="27" t="s">
        <v>22</v>
      </c>
      <c r="V56" s="10" t="s">
        <v>46</v>
      </c>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row>
    <row r="57" s="62" customFormat="true" ht="12.65" hidden="false" customHeight="false" outlineLevel="0" collapsed="false">
      <c r="A57" s="1"/>
      <c r="B57" s="60"/>
      <c r="C57" s="88"/>
      <c r="D57" s="3"/>
      <c r="E57" s="110"/>
      <c r="F57" s="1"/>
      <c r="I57" s="3"/>
      <c r="J57" s="3"/>
      <c r="K57" s="3"/>
      <c r="L57" s="3"/>
      <c r="M57" s="3"/>
      <c r="N57" s="3"/>
      <c r="O57" s="3"/>
      <c r="P57" s="3"/>
      <c r="Q57" s="8" t="n">
        <v>56</v>
      </c>
      <c r="R57" s="9" t="s">
        <v>145</v>
      </c>
      <c r="S57" s="10" t="n">
        <v>159702357</v>
      </c>
      <c r="T57" s="8" t="s">
        <v>146</v>
      </c>
      <c r="U57" s="11" t="n">
        <v>1</v>
      </c>
      <c r="V57" s="10" t="s">
        <v>3</v>
      </c>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row>
    <row r="58" s="3" customFormat="true" ht="12.65" hidden="false" customHeight="false" outlineLevel="0" collapsed="false">
      <c r="A58" s="1"/>
      <c r="B58" s="111" t="s">
        <v>147</v>
      </c>
      <c r="C58" s="91" t="n">
        <v>59.3</v>
      </c>
      <c r="D58" s="78"/>
      <c r="E58" s="92" t="n">
        <v>84.549</v>
      </c>
      <c r="F58" s="1"/>
      <c r="H58" s="62"/>
      <c r="I58" s="62"/>
      <c r="J58" s="62"/>
      <c r="Q58" s="8" t="n">
        <v>57</v>
      </c>
      <c r="R58" s="9" t="s">
        <v>148</v>
      </c>
      <c r="S58" s="10" t="n">
        <v>301846604</v>
      </c>
      <c r="T58" s="8" t="s">
        <v>146</v>
      </c>
      <c r="U58" s="11" t="n">
        <v>1</v>
      </c>
      <c r="V58" s="10" t="s">
        <v>23</v>
      </c>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row>
    <row r="59" s="3" customFormat="true" ht="12.65" hidden="false" customHeight="false" outlineLevel="0" collapsed="false">
      <c r="A59" s="1"/>
      <c r="B59" s="112" t="s">
        <v>149</v>
      </c>
      <c r="C59" s="93" t="n">
        <v>414.8</v>
      </c>
      <c r="D59" s="78"/>
      <c r="E59" s="107" t="n">
        <v>399.349</v>
      </c>
      <c r="F59" s="1"/>
      <c r="H59" s="62"/>
      <c r="I59" s="62"/>
      <c r="J59" s="62"/>
      <c r="M59" s="62"/>
      <c r="N59" s="62"/>
      <c r="O59" s="62"/>
      <c r="P59" s="62"/>
      <c r="Q59" s="8" t="n">
        <v>58</v>
      </c>
      <c r="R59" s="9" t="s">
        <v>150</v>
      </c>
      <c r="S59" s="10" t="n">
        <v>166092559</v>
      </c>
      <c r="T59" s="8" t="s">
        <v>151</v>
      </c>
      <c r="U59" s="11" t="n">
        <v>1</v>
      </c>
      <c r="V59" s="10" t="s">
        <v>23</v>
      </c>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row>
    <row r="60" s="3" customFormat="true" ht="12.65" hidden="false" customHeight="false" outlineLevel="0" collapsed="false">
      <c r="A60" s="1"/>
      <c r="B60" s="113" t="s">
        <v>152</v>
      </c>
      <c r="C60" s="93" t="n">
        <v>405.6</v>
      </c>
      <c r="D60" s="78"/>
      <c r="E60" s="107" t="n">
        <v>384.31</v>
      </c>
      <c r="F60" s="1"/>
      <c r="H60" s="62"/>
      <c r="I60" s="62"/>
      <c r="J60" s="62"/>
      <c r="M60" s="62"/>
      <c r="N60" s="62"/>
      <c r="O60" s="62"/>
      <c r="P60" s="62"/>
      <c r="Q60" s="8" t="n">
        <v>59</v>
      </c>
      <c r="R60" s="9" t="s">
        <v>153</v>
      </c>
      <c r="S60" s="10" t="n">
        <v>161229484</v>
      </c>
      <c r="T60" s="8" t="s">
        <v>154</v>
      </c>
      <c r="U60" s="11" t="n">
        <v>1</v>
      </c>
      <c r="V60" s="10" t="s">
        <v>7</v>
      </c>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row>
    <row r="61" s="3" customFormat="true" ht="12.65" hidden="false" customHeight="false" outlineLevel="0" collapsed="false">
      <c r="A61" s="1"/>
      <c r="B61" s="114" t="s">
        <v>155</v>
      </c>
      <c r="C61" s="93"/>
      <c r="D61" s="78"/>
      <c r="E61" s="107"/>
      <c r="F61" s="1"/>
      <c r="H61" s="62"/>
      <c r="I61" s="62"/>
      <c r="J61" s="62"/>
      <c r="M61" s="62"/>
      <c r="N61" s="62"/>
      <c r="O61" s="62"/>
      <c r="P61" s="62"/>
      <c r="Q61" s="8" t="n">
        <v>60</v>
      </c>
      <c r="R61" s="9" t="s">
        <v>156</v>
      </c>
      <c r="S61" s="10" t="n">
        <v>161130867</v>
      </c>
      <c r="T61" s="8" t="s">
        <v>154</v>
      </c>
      <c r="U61" s="11" t="n">
        <v>1</v>
      </c>
      <c r="V61" s="10" t="s">
        <v>5</v>
      </c>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row>
    <row r="62" s="3" customFormat="true" ht="12.65" hidden="false" customHeight="false" outlineLevel="0" collapsed="false">
      <c r="A62" s="1"/>
      <c r="B62" s="114" t="s">
        <v>157</v>
      </c>
      <c r="C62" s="71"/>
      <c r="D62" s="78"/>
      <c r="E62" s="115"/>
      <c r="F62" s="1"/>
      <c r="H62" s="62"/>
      <c r="I62" s="62"/>
      <c r="J62" s="62"/>
      <c r="M62" s="62"/>
      <c r="N62" s="62"/>
      <c r="O62" s="62"/>
      <c r="P62" s="62"/>
      <c r="Q62" s="8" t="n">
        <v>61</v>
      </c>
      <c r="R62" s="9" t="s">
        <v>158</v>
      </c>
      <c r="S62" s="10" t="n">
        <v>161186428</v>
      </c>
      <c r="T62" s="8" t="s">
        <v>154</v>
      </c>
      <c r="U62" s="11" t="n">
        <v>0.9993</v>
      </c>
      <c r="V62" s="10" t="s">
        <v>3</v>
      </c>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row>
    <row r="63" s="3" customFormat="true" ht="12.65" hidden="false" customHeight="false" outlineLevel="0" collapsed="false">
      <c r="A63" s="1"/>
      <c r="B63" s="114" t="s">
        <v>159</v>
      </c>
      <c r="C63" s="71"/>
      <c r="D63" s="78"/>
      <c r="E63" s="115"/>
      <c r="F63" s="1"/>
      <c r="H63" s="62"/>
      <c r="I63" s="62"/>
      <c r="J63" s="62"/>
      <c r="M63" s="62"/>
      <c r="N63" s="62"/>
      <c r="O63" s="62"/>
      <c r="P63" s="62"/>
      <c r="Q63" s="8" t="n">
        <v>62</v>
      </c>
      <c r="R63" s="9" t="s">
        <v>160</v>
      </c>
      <c r="S63" s="10" t="n">
        <v>162559136</v>
      </c>
      <c r="T63" s="8" t="s">
        <v>161</v>
      </c>
      <c r="U63" s="11" t="n">
        <v>1</v>
      </c>
      <c r="V63" s="10" t="s">
        <v>3</v>
      </c>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row>
    <row r="64" s="3" customFormat="true" ht="12.65" hidden="false" customHeight="false" outlineLevel="0" collapsed="false">
      <c r="A64" s="1"/>
      <c r="B64" s="114" t="s">
        <v>162</v>
      </c>
      <c r="C64" s="71"/>
      <c r="D64" s="78"/>
      <c r="E64" s="115"/>
      <c r="F64" s="1"/>
      <c r="H64" s="62"/>
      <c r="I64" s="62"/>
      <c r="J64" s="62"/>
      <c r="M64" s="62"/>
      <c r="N64" s="62"/>
      <c r="O64" s="62"/>
      <c r="P64" s="62"/>
      <c r="Q64" s="8" t="n">
        <v>63</v>
      </c>
      <c r="R64" s="9" t="s">
        <v>163</v>
      </c>
      <c r="S64" s="10" t="n">
        <v>162441351</v>
      </c>
      <c r="T64" s="8" t="s">
        <v>161</v>
      </c>
      <c r="U64" s="11" t="n">
        <v>1</v>
      </c>
      <c r="V64" s="10" t="s">
        <v>7</v>
      </c>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row>
    <row r="65" s="3" customFormat="true" ht="12.65" hidden="false" customHeight="false" outlineLevel="0" collapsed="false">
      <c r="A65" s="1"/>
      <c r="B65" s="114" t="s">
        <v>164</v>
      </c>
      <c r="C65" s="71" t="n">
        <v>174.2</v>
      </c>
      <c r="D65" s="78"/>
      <c r="E65" s="115" t="n">
        <v>236.999</v>
      </c>
      <c r="F65" s="1"/>
      <c r="H65" s="62"/>
      <c r="I65" s="62"/>
      <c r="J65" s="62"/>
      <c r="M65" s="62"/>
      <c r="N65" s="62"/>
      <c r="O65" s="62"/>
      <c r="P65" s="62"/>
      <c r="Q65" s="8" t="n">
        <v>64</v>
      </c>
      <c r="R65" s="9" t="s">
        <v>165</v>
      </c>
      <c r="S65" s="10" t="n">
        <v>162732556</v>
      </c>
      <c r="T65" s="8" t="s">
        <v>161</v>
      </c>
      <c r="U65" s="11" t="n">
        <v>1</v>
      </c>
      <c r="V65" s="10" t="s">
        <v>23</v>
      </c>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row>
    <row r="66" s="3" customFormat="true" ht="12.65" hidden="false" customHeight="false" outlineLevel="0" collapsed="false">
      <c r="A66" s="1"/>
      <c r="B66" s="108" t="s">
        <v>166</v>
      </c>
      <c r="C66" s="99" t="n">
        <f aca="false">SUM(C58:C59,C61,C65)</f>
        <v>648.3</v>
      </c>
      <c r="E66" s="96" t="n">
        <f aca="false">SUM(E58:E59,E61,E65)</f>
        <v>720.897</v>
      </c>
      <c r="F66" s="1"/>
      <c r="I66" s="62"/>
      <c r="J66" s="62"/>
      <c r="M66" s="62"/>
      <c r="N66" s="62"/>
      <c r="O66" s="62"/>
      <c r="P66" s="62"/>
      <c r="Q66" s="17" t="n">
        <v>65</v>
      </c>
      <c r="R66" s="17" t="s">
        <v>167</v>
      </c>
      <c r="S66" s="19" t="n">
        <v>140089260</v>
      </c>
      <c r="T66" s="8" t="s">
        <v>168</v>
      </c>
      <c r="U66" s="11" t="n">
        <v>0.8646</v>
      </c>
      <c r="V66" s="12" t="s">
        <v>3</v>
      </c>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row>
    <row r="67" s="62" customFormat="true" ht="12.65" hidden="false" customHeight="false" outlineLevel="0" collapsed="false">
      <c r="A67" s="1"/>
      <c r="B67" s="108"/>
      <c r="C67" s="99"/>
      <c r="D67" s="3"/>
      <c r="E67" s="116"/>
      <c r="F67" s="1"/>
      <c r="I67" s="3"/>
      <c r="J67" s="3"/>
      <c r="K67" s="3"/>
      <c r="L67" s="3"/>
      <c r="Q67" s="8" t="n">
        <v>66</v>
      </c>
      <c r="R67" s="9" t="s">
        <v>169</v>
      </c>
      <c r="S67" s="10" t="n">
        <v>140249252</v>
      </c>
      <c r="T67" s="8" t="s">
        <v>168</v>
      </c>
      <c r="U67" s="11" t="n">
        <v>0.7545</v>
      </c>
      <c r="V67" s="12" t="s">
        <v>12</v>
      </c>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row>
    <row r="68" s="62" customFormat="true" ht="12.65" hidden="false" customHeight="false" outlineLevel="0" collapsed="false">
      <c r="A68" s="1"/>
      <c r="B68" s="108" t="s">
        <v>170</v>
      </c>
      <c r="C68" s="117" t="n">
        <v>28.7</v>
      </c>
      <c r="D68" s="85"/>
      <c r="E68" s="94" t="n">
        <v>16.467</v>
      </c>
      <c r="F68" s="1"/>
      <c r="H68" s="3"/>
      <c r="K68" s="3"/>
      <c r="L68" s="3"/>
      <c r="M68" s="3"/>
      <c r="N68" s="3"/>
      <c r="O68" s="3"/>
      <c r="P68" s="3"/>
      <c r="Q68" s="17" t="n">
        <v>67</v>
      </c>
      <c r="R68" s="17" t="s">
        <v>171</v>
      </c>
      <c r="S68" s="19" t="n">
        <v>163743744</v>
      </c>
      <c r="T68" s="8" t="s">
        <v>168</v>
      </c>
      <c r="U68" s="11" t="n">
        <v>0.90556</v>
      </c>
      <c r="V68" s="12" t="s">
        <v>17</v>
      </c>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row>
    <row r="69" s="62" customFormat="true" ht="12.65" hidden="false" customHeight="false" outlineLevel="0" collapsed="false">
      <c r="A69" s="1"/>
      <c r="B69" s="108"/>
      <c r="C69" s="99"/>
      <c r="D69" s="3"/>
      <c r="E69" s="109"/>
      <c r="F69" s="1"/>
      <c r="I69" s="3"/>
      <c r="J69" s="3"/>
      <c r="K69" s="3"/>
      <c r="L69" s="3"/>
      <c r="Q69" s="8" t="n">
        <v>68</v>
      </c>
      <c r="R69" s="9" t="s">
        <v>172</v>
      </c>
      <c r="S69" s="10" t="n">
        <v>140033557</v>
      </c>
      <c r="T69" s="8" t="s">
        <v>168</v>
      </c>
      <c r="U69" s="11" t="n">
        <v>1</v>
      </c>
      <c r="V69" s="12" t="s">
        <v>23</v>
      </c>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row>
    <row r="70" s="62" customFormat="true" ht="12.65" hidden="false" customHeight="false" outlineLevel="0" collapsed="false">
      <c r="A70" s="1"/>
      <c r="B70" s="108" t="s">
        <v>173</v>
      </c>
      <c r="C70" s="93" t="n">
        <v>10.2</v>
      </c>
      <c r="D70" s="78"/>
      <c r="E70" s="107"/>
      <c r="F70" s="1"/>
      <c r="K70" s="3"/>
      <c r="L70" s="3"/>
      <c r="M70" s="3"/>
      <c r="N70" s="3"/>
      <c r="O70" s="3"/>
      <c r="P70" s="3"/>
      <c r="Q70" s="8" t="n">
        <v>69</v>
      </c>
      <c r="R70" s="9" t="s">
        <v>174</v>
      </c>
      <c r="S70" s="10" t="n">
        <v>140842886</v>
      </c>
      <c r="T70" s="8" t="s">
        <v>168</v>
      </c>
      <c r="U70" s="11" t="n">
        <v>1</v>
      </c>
      <c r="V70" s="10" t="s">
        <v>46</v>
      </c>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row>
    <row r="71" s="62" customFormat="true" ht="12.65" hidden="false" customHeight="false" outlineLevel="0" collapsed="false">
      <c r="A71" s="1"/>
      <c r="B71" s="60"/>
      <c r="C71" s="118"/>
      <c r="D71" s="3"/>
      <c r="E71" s="110"/>
      <c r="F71" s="1"/>
      <c r="K71" s="3"/>
      <c r="L71" s="3"/>
      <c r="Q71" s="8" t="n">
        <v>70</v>
      </c>
      <c r="R71" s="9" t="s">
        <v>175</v>
      </c>
      <c r="S71" s="10" t="n">
        <v>140786882</v>
      </c>
      <c r="T71" s="8" t="s">
        <v>168</v>
      </c>
      <c r="U71" s="11" t="n">
        <v>1</v>
      </c>
      <c r="V71" s="10" t="s">
        <v>46</v>
      </c>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row>
    <row r="72" s="3" customFormat="true" ht="12.65" hidden="false" customHeight="false" outlineLevel="0" collapsed="false">
      <c r="A72" s="1"/>
      <c r="B72" s="119" t="s">
        <v>176</v>
      </c>
      <c r="C72" s="99" t="n">
        <f aca="false">SUM(C56,C66,C68,C70)</f>
        <v>13549.2</v>
      </c>
      <c r="E72" s="96" t="n">
        <f aca="false">SUM(E56,E66,E68,E70)</f>
        <v>13627.667</v>
      </c>
      <c r="F72" s="1"/>
      <c r="H72" s="62"/>
      <c r="I72" s="62"/>
      <c r="J72" s="62"/>
      <c r="M72" s="62"/>
      <c r="N72" s="62"/>
      <c r="O72" s="62"/>
      <c r="P72" s="62"/>
      <c r="Q72" s="8" t="n">
        <v>71</v>
      </c>
      <c r="R72" s="9" t="s">
        <v>177</v>
      </c>
      <c r="S72" s="10" t="n">
        <v>302827126</v>
      </c>
      <c r="T72" s="8" t="s">
        <v>178</v>
      </c>
      <c r="U72" s="11" t="n">
        <v>1</v>
      </c>
      <c r="V72" s="10" t="s">
        <v>23</v>
      </c>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row>
    <row r="73" s="62" customFormat="true" ht="12.65" hidden="false" customHeight="false" outlineLevel="0" collapsed="false">
      <c r="A73" s="1"/>
      <c r="B73" s="120"/>
      <c r="C73" s="118"/>
      <c r="D73" s="3"/>
      <c r="E73" s="110"/>
      <c r="F73" s="1"/>
      <c r="K73" s="3"/>
      <c r="L73" s="3"/>
      <c r="Q73" s="8" t="n">
        <v>72</v>
      </c>
      <c r="R73" s="9" t="s">
        <v>179</v>
      </c>
      <c r="S73" s="10" t="n">
        <v>163252987</v>
      </c>
      <c r="T73" s="8" t="s">
        <v>178</v>
      </c>
      <c r="U73" s="11" t="n">
        <v>0.9</v>
      </c>
      <c r="V73" s="10" t="s">
        <v>46</v>
      </c>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row>
    <row r="74" s="3" customFormat="true" ht="19.4" hidden="false" customHeight="false" outlineLevel="0" collapsed="false">
      <c r="A74" s="1"/>
      <c r="B74" s="121" t="s">
        <v>180</v>
      </c>
      <c r="C74" s="93" t="n">
        <v>7775.13</v>
      </c>
      <c r="D74" s="78"/>
      <c r="E74" s="107" t="n">
        <v>7775.135</v>
      </c>
      <c r="F74" s="1"/>
      <c r="H74" s="62"/>
      <c r="I74" s="62"/>
      <c r="J74" s="62"/>
      <c r="M74" s="62"/>
      <c r="N74" s="62"/>
      <c r="O74" s="62"/>
      <c r="P74" s="62"/>
      <c r="Q74" s="8" t="n">
        <v>73</v>
      </c>
      <c r="R74" s="9" t="s">
        <v>181</v>
      </c>
      <c r="S74" s="10" t="n">
        <v>163934977</v>
      </c>
      <c r="T74" s="8" t="s">
        <v>182</v>
      </c>
      <c r="U74" s="27" t="s">
        <v>22</v>
      </c>
      <c r="V74" s="12" t="s">
        <v>5</v>
      </c>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row>
    <row r="75" s="62" customFormat="true" ht="12.65" hidden="false" customHeight="false" outlineLevel="0" collapsed="false">
      <c r="A75" s="1"/>
      <c r="B75" s="113" t="s">
        <v>183</v>
      </c>
      <c r="C75" s="93" t="n">
        <v>7775.13</v>
      </c>
      <c r="D75" s="78"/>
      <c r="E75" s="107" t="n">
        <v>7775.135</v>
      </c>
      <c r="F75" s="1"/>
      <c r="K75" s="3"/>
      <c r="L75" s="3"/>
      <c r="Q75" s="8" t="n">
        <v>74</v>
      </c>
      <c r="R75" s="9" t="s">
        <v>184</v>
      </c>
      <c r="S75" s="10" t="n">
        <v>163994426</v>
      </c>
      <c r="T75" s="8" t="s">
        <v>182</v>
      </c>
      <c r="U75" s="11" t="n">
        <v>1</v>
      </c>
      <c r="V75" s="10" t="s">
        <v>3</v>
      </c>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row>
    <row r="76" s="62" customFormat="true" ht="12.65" hidden="false" customHeight="false" outlineLevel="0" collapsed="false">
      <c r="A76" s="1"/>
      <c r="B76" s="122" t="s">
        <v>185</v>
      </c>
      <c r="C76" s="93"/>
      <c r="D76" s="78"/>
      <c r="E76" s="107"/>
      <c r="F76" s="1"/>
      <c r="K76" s="3"/>
      <c r="L76" s="3"/>
      <c r="Q76" s="8" t="n">
        <v>75</v>
      </c>
      <c r="R76" s="9" t="s">
        <v>186</v>
      </c>
      <c r="S76" s="10" t="n">
        <v>163994611</v>
      </c>
      <c r="T76" s="8" t="s">
        <v>182</v>
      </c>
      <c r="U76" s="11" t="n">
        <v>1</v>
      </c>
      <c r="V76" s="10" t="s">
        <v>7</v>
      </c>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row>
    <row r="77" s="62" customFormat="true" ht="12.65" hidden="false" customHeight="false" outlineLevel="0" collapsed="false">
      <c r="A77" s="1"/>
      <c r="B77" s="121" t="s">
        <v>187</v>
      </c>
      <c r="C77" s="93"/>
      <c r="D77" s="78"/>
      <c r="E77" s="107"/>
      <c r="F77" s="1"/>
      <c r="K77" s="3"/>
      <c r="L77" s="3"/>
      <c r="Q77" s="17" t="n">
        <v>76</v>
      </c>
      <c r="R77" s="17" t="s">
        <v>188</v>
      </c>
      <c r="S77" s="19" t="n">
        <v>164294882</v>
      </c>
      <c r="T77" s="8" t="s">
        <v>182</v>
      </c>
      <c r="U77" s="11" t="n">
        <v>0.7584</v>
      </c>
      <c r="V77" s="19" t="s">
        <v>12</v>
      </c>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row>
    <row r="78" s="62" customFormat="true" ht="12.65" hidden="false" customHeight="false" outlineLevel="0" collapsed="false">
      <c r="A78" s="1"/>
      <c r="B78" s="121" t="s">
        <v>189</v>
      </c>
      <c r="C78" s="93"/>
      <c r="D78" s="78"/>
      <c r="E78" s="107"/>
      <c r="F78" s="1"/>
      <c r="K78" s="3"/>
      <c r="L78" s="3"/>
      <c r="Q78" s="8" t="n">
        <v>77</v>
      </c>
      <c r="R78" s="9" t="s">
        <v>190</v>
      </c>
      <c r="S78" s="10" t="n">
        <v>164742773</v>
      </c>
      <c r="T78" s="8" t="s">
        <v>191</v>
      </c>
      <c r="U78" s="11" t="n">
        <v>1</v>
      </c>
      <c r="V78" s="10" t="s">
        <v>7</v>
      </c>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row>
    <row r="79" s="62" customFormat="true" ht="12.65" hidden="false" customHeight="false" outlineLevel="0" collapsed="false">
      <c r="A79" s="1"/>
      <c r="B79" s="121" t="s">
        <v>192</v>
      </c>
      <c r="C79" s="93"/>
      <c r="D79" s="78"/>
      <c r="E79" s="107"/>
      <c r="F79" s="1"/>
      <c r="K79" s="3"/>
      <c r="L79" s="3"/>
      <c r="Q79" s="8" t="n">
        <v>78</v>
      </c>
      <c r="R79" s="9" t="s">
        <v>193</v>
      </c>
      <c r="S79" s="10" t="n">
        <v>164702526</v>
      </c>
      <c r="T79" s="8" t="s">
        <v>191</v>
      </c>
      <c r="U79" s="11" t="n">
        <v>1</v>
      </c>
      <c r="V79" s="12" t="s">
        <v>5</v>
      </c>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row>
    <row r="80" s="62" customFormat="true" ht="12.65" hidden="false" customHeight="false" outlineLevel="0" collapsed="false">
      <c r="A80" s="1"/>
      <c r="B80" s="121" t="s">
        <v>194</v>
      </c>
      <c r="C80" s="93" t="n">
        <v>70.2</v>
      </c>
      <c r="D80" s="78"/>
      <c r="E80" s="107" t="n">
        <v>293.001</v>
      </c>
      <c r="F80" s="1"/>
      <c r="H80" s="3"/>
      <c r="K80" s="3"/>
      <c r="L80" s="3"/>
      <c r="Q80" s="8" t="n">
        <v>79</v>
      </c>
      <c r="R80" s="9" t="s">
        <v>195</v>
      </c>
      <c r="S80" s="10" t="n">
        <v>164702145</v>
      </c>
      <c r="T80" s="8" t="s">
        <v>191</v>
      </c>
      <c r="U80" s="11" t="n">
        <v>1</v>
      </c>
      <c r="V80" s="10" t="s">
        <v>3</v>
      </c>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row>
    <row r="81" s="62" customFormat="true" ht="12.65" hidden="false" customHeight="false" outlineLevel="0" collapsed="false">
      <c r="A81" s="1"/>
      <c r="B81" s="113" t="s">
        <v>196</v>
      </c>
      <c r="C81" s="93" t="n">
        <v>70.2</v>
      </c>
      <c r="D81" s="78"/>
      <c r="E81" s="107" t="n">
        <v>293.001</v>
      </c>
      <c r="F81" s="1"/>
      <c r="I81" s="3"/>
      <c r="J81" s="3"/>
      <c r="K81" s="3"/>
      <c r="L81" s="3"/>
      <c r="Q81" s="8" t="n">
        <v>80</v>
      </c>
      <c r="R81" s="9" t="s">
        <v>197</v>
      </c>
      <c r="S81" s="10" t="n">
        <v>165219441</v>
      </c>
      <c r="T81" s="8" t="s">
        <v>198</v>
      </c>
      <c r="U81" s="11" t="n">
        <v>0.999431</v>
      </c>
      <c r="V81" s="10" t="s">
        <v>12</v>
      </c>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62" customFormat="true" ht="20.85" hidden="false" customHeight="false" outlineLevel="0" collapsed="false">
      <c r="A82" s="1"/>
      <c r="B82" s="121" t="s">
        <v>199</v>
      </c>
      <c r="C82" s="93" t="n">
        <v>1114.2</v>
      </c>
      <c r="D82" s="78"/>
      <c r="E82" s="107" t="n">
        <v>1022.267</v>
      </c>
      <c r="F82" s="1"/>
      <c r="K82" s="3"/>
      <c r="L82" s="3"/>
      <c r="M82" s="3"/>
      <c r="N82" s="3"/>
      <c r="O82" s="3"/>
      <c r="P82" s="3"/>
      <c r="Q82" s="8" t="n">
        <v>81</v>
      </c>
      <c r="R82" s="9" t="s">
        <v>200</v>
      </c>
      <c r="S82" s="10" t="n">
        <v>165171377</v>
      </c>
      <c r="T82" s="8" t="s">
        <v>198</v>
      </c>
      <c r="U82" s="11" t="n">
        <v>0.9984</v>
      </c>
      <c r="V82" s="123" t="s">
        <v>3</v>
      </c>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row>
    <row r="83" s="62" customFormat="true" ht="12.65" hidden="false" customHeight="false" outlineLevel="0" collapsed="false">
      <c r="A83" s="1"/>
      <c r="B83" s="73" t="s">
        <v>201</v>
      </c>
      <c r="C83" s="99" t="n">
        <f aca="false">SUM(C74,C76:C80,C82:C82)</f>
        <v>8959.53</v>
      </c>
      <c r="D83" s="3"/>
      <c r="E83" s="96" t="n">
        <f aca="false">SUM(E74,E76:E80,E82:E82)</f>
        <v>9090.403</v>
      </c>
      <c r="F83" s="1"/>
      <c r="K83" s="3"/>
      <c r="L83" s="3"/>
      <c r="Q83" s="8" t="n">
        <v>82</v>
      </c>
      <c r="R83" s="9" t="s">
        <v>202</v>
      </c>
      <c r="S83" s="10" t="n">
        <v>251168030</v>
      </c>
      <c r="T83" s="8" t="s">
        <v>203</v>
      </c>
      <c r="U83" s="11" t="n">
        <v>1</v>
      </c>
      <c r="V83" s="10" t="s">
        <v>7</v>
      </c>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row>
    <row r="84" s="62" customFormat="true" ht="12.65" hidden="false" customHeight="false" outlineLevel="0" collapsed="false">
      <c r="A84" s="1"/>
      <c r="B84" s="68"/>
      <c r="C84" s="118"/>
      <c r="D84" s="3"/>
      <c r="E84" s="110"/>
      <c r="F84" s="1"/>
      <c r="G84" s="3"/>
      <c r="K84" s="3"/>
      <c r="L84" s="3"/>
      <c r="Q84" s="8" t="n">
        <v>83</v>
      </c>
      <c r="R84" s="9" t="s">
        <v>204</v>
      </c>
      <c r="S84" s="10" t="n">
        <v>151425755</v>
      </c>
      <c r="T84" s="8" t="s">
        <v>203</v>
      </c>
      <c r="U84" s="11" t="n">
        <v>1</v>
      </c>
      <c r="V84" s="10" t="s">
        <v>46</v>
      </c>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row>
    <row r="85" s="62" customFormat="true" ht="12.65" hidden="false" customHeight="false" outlineLevel="0" collapsed="false">
      <c r="A85" s="1"/>
      <c r="B85" s="73" t="s">
        <v>205</v>
      </c>
      <c r="C85" s="117" t="n">
        <v>3914.1</v>
      </c>
      <c r="D85" s="85"/>
      <c r="E85" s="94" t="n">
        <v>3823.026</v>
      </c>
      <c r="F85" s="1"/>
      <c r="G85" s="3"/>
      <c r="H85" s="3"/>
      <c r="K85" s="3"/>
      <c r="L85" s="3"/>
      <c r="Q85" s="8" t="n">
        <v>84</v>
      </c>
      <c r="R85" s="9" t="s">
        <v>206</v>
      </c>
      <c r="S85" s="10" t="n">
        <v>151104226</v>
      </c>
      <c r="T85" s="8" t="s">
        <v>203</v>
      </c>
      <c r="U85" s="11" t="n">
        <v>1</v>
      </c>
      <c r="V85" s="10" t="s">
        <v>3</v>
      </c>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row>
    <row r="86" s="62" customFormat="true" ht="12.65" hidden="false" customHeight="false" outlineLevel="0" collapsed="false">
      <c r="A86" s="1"/>
      <c r="B86" s="73"/>
      <c r="C86" s="118"/>
      <c r="D86" s="3"/>
      <c r="E86" s="110"/>
      <c r="F86" s="1"/>
      <c r="H86" s="3"/>
      <c r="I86" s="3"/>
      <c r="J86" s="3"/>
      <c r="K86" s="3"/>
      <c r="L86" s="3"/>
      <c r="Q86" s="17" t="n">
        <v>85</v>
      </c>
      <c r="R86" s="17" t="s">
        <v>207</v>
      </c>
      <c r="S86" s="19" t="n">
        <v>151479265</v>
      </c>
      <c r="T86" s="8" t="s">
        <v>203</v>
      </c>
      <c r="U86" s="11" t="n">
        <v>0.3667</v>
      </c>
      <c r="V86" s="12" t="s">
        <v>17</v>
      </c>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row>
    <row r="87" s="3" customFormat="true" ht="12.65" hidden="false" customHeight="false" outlineLevel="0" collapsed="false">
      <c r="A87" s="1"/>
      <c r="B87" s="124" t="s">
        <v>208</v>
      </c>
      <c r="C87" s="97"/>
      <c r="D87" s="85"/>
      <c r="E87" s="98"/>
      <c r="F87" s="1"/>
      <c r="Q87" s="8" t="n">
        <v>86</v>
      </c>
      <c r="R87" s="9" t="s">
        <v>209</v>
      </c>
      <c r="S87" s="10" t="n">
        <v>166901968</v>
      </c>
      <c r="T87" s="8" t="s">
        <v>210</v>
      </c>
      <c r="U87" s="11" t="n">
        <v>0.9994</v>
      </c>
      <c r="V87" s="12" t="s">
        <v>12</v>
      </c>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row>
    <row r="88" s="62" customFormat="true" ht="12.65" hidden="false" customHeight="false" outlineLevel="0" collapsed="false">
      <c r="A88" s="1"/>
      <c r="B88" s="68"/>
      <c r="C88" s="118"/>
      <c r="D88" s="3"/>
      <c r="E88" s="110"/>
      <c r="F88" s="1"/>
      <c r="H88" s="3"/>
      <c r="I88" s="3"/>
      <c r="J88" s="3"/>
      <c r="K88" s="3"/>
      <c r="L88" s="3"/>
      <c r="M88" s="3"/>
      <c r="N88" s="3"/>
      <c r="O88" s="3"/>
      <c r="P88" s="3"/>
      <c r="Q88" s="8" t="n">
        <v>87</v>
      </c>
      <c r="R88" s="9" t="s">
        <v>211</v>
      </c>
      <c r="S88" s="10" t="n">
        <v>166486116</v>
      </c>
      <c r="T88" s="8" t="s">
        <v>210</v>
      </c>
      <c r="U88" s="11" t="n">
        <v>1</v>
      </c>
      <c r="V88" s="12" t="s">
        <v>3</v>
      </c>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row>
    <row r="89" s="62" customFormat="true" ht="12.65" hidden="false" customHeight="false" outlineLevel="0" collapsed="false">
      <c r="A89" s="1"/>
      <c r="B89" s="90" t="s">
        <v>212</v>
      </c>
      <c r="C89" s="93" t="n">
        <v>322.4</v>
      </c>
      <c r="D89" s="78"/>
      <c r="E89" s="107" t="n">
        <v>345.711</v>
      </c>
      <c r="F89" s="1"/>
      <c r="H89" s="3"/>
      <c r="I89" s="3"/>
      <c r="J89" s="3"/>
      <c r="K89" s="3"/>
      <c r="L89" s="3"/>
      <c r="M89" s="3"/>
      <c r="N89" s="3"/>
      <c r="O89" s="3"/>
      <c r="P89" s="3"/>
      <c r="Q89" s="17" t="n">
        <v>88</v>
      </c>
      <c r="R89" s="17" t="s">
        <v>213</v>
      </c>
      <c r="S89" s="19" t="n">
        <v>171780190</v>
      </c>
      <c r="T89" s="8" t="s">
        <v>210</v>
      </c>
      <c r="U89" s="11" t="n">
        <v>0.37</v>
      </c>
      <c r="V89" s="12" t="s">
        <v>17</v>
      </c>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62" customFormat="true" ht="12.65" hidden="false" customHeight="false" outlineLevel="0" collapsed="false">
      <c r="A90" s="1"/>
      <c r="B90" s="125" t="s">
        <v>214</v>
      </c>
      <c r="C90" s="93"/>
      <c r="D90" s="78"/>
      <c r="E90" s="107"/>
      <c r="F90" s="1"/>
      <c r="H90" s="3"/>
      <c r="I90" s="3"/>
      <c r="J90" s="3"/>
      <c r="K90" s="3"/>
      <c r="L90" s="3"/>
      <c r="M90" s="3"/>
      <c r="N90" s="3"/>
      <c r="O90" s="3"/>
      <c r="P90" s="3"/>
      <c r="Q90" s="8" t="n">
        <v>89</v>
      </c>
      <c r="R90" s="9" t="s">
        <v>215</v>
      </c>
      <c r="S90" s="10" t="n">
        <v>166576994</v>
      </c>
      <c r="T90" s="8" t="s">
        <v>210</v>
      </c>
      <c r="U90" s="11" t="n">
        <v>0.7805</v>
      </c>
      <c r="V90" s="10" t="s">
        <v>5</v>
      </c>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row>
    <row r="91" s="62" customFormat="true" ht="12.65" hidden="false" customHeight="false" outlineLevel="0" collapsed="false">
      <c r="A91" s="1"/>
      <c r="B91" s="125" t="s">
        <v>216</v>
      </c>
      <c r="C91" s="93" t="n">
        <v>322.4</v>
      </c>
      <c r="D91" s="78"/>
      <c r="E91" s="107" t="n">
        <v>345.711</v>
      </c>
      <c r="F91" s="1"/>
      <c r="H91" s="3"/>
      <c r="I91" s="3"/>
      <c r="J91" s="3"/>
      <c r="K91" s="3"/>
      <c r="L91" s="3"/>
      <c r="M91" s="3"/>
      <c r="N91" s="3"/>
      <c r="O91" s="3"/>
      <c r="P91" s="3"/>
      <c r="Q91" s="8" t="n">
        <v>90</v>
      </c>
      <c r="R91" s="9" t="s">
        <v>217</v>
      </c>
      <c r="S91" s="10" t="n">
        <v>166552032</v>
      </c>
      <c r="T91" s="8" t="s">
        <v>210</v>
      </c>
      <c r="U91" s="11" t="n">
        <v>0.9773</v>
      </c>
      <c r="V91" s="10" t="s">
        <v>7</v>
      </c>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row>
    <row r="92" s="3" customFormat="true" ht="12.65" hidden="false" customHeight="false" outlineLevel="0" collapsed="false">
      <c r="A92" s="1"/>
      <c r="B92" s="90" t="s">
        <v>218</v>
      </c>
      <c r="C92" s="93" t="n">
        <v>353.2</v>
      </c>
      <c r="D92" s="78"/>
      <c r="E92" s="107" t="n">
        <v>368.527</v>
      </c>
      <c r="F92" s="1"/>
      <c r="H92" s="62"/>
      <c r="Q92" s="8" t="n">
        <v>91</v>
      </c>
      <c r="R92" s="9" t="s">
        <v>219</v>
      </c>
      <c r="S92" s="10" t="n">
        <v>166445258</v>
      </c>
      <c r="T92" s="8" t="s">
        <v>210</v>
      </c>
      <c r="U92" s="11" t="n">
        <v>0.9125</v>
      </c>
      <c r="V92" s="12" t="s">
        <v>5</v>
      </c>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row>
    <row r="93" s="3" customFormat="true" ht="12.65" hidden="false" customHeight="false" outlineLevel="0" collapsed="false">
      <c r="A93" s="1"/>
      <c r="B93" s="125" t="s">
        <v>214</v>
      </c>
      <c r="C93" s="93" t="n">
        <v>102.4</v>
      </c>
      <c r="D93" s="78"/>
      <c r="E93" s="107" t="n">
        <v>69.45</v>
      </c>
      <c r="F93" s="1"/>
      <c r="H93" s="62"/>
      <c r="Q93" s="8" t="n">
        <v>92</v>
      </c>
      <c r="R93" s="9" t="s">
        <v>220</v>
      </c>
      <c r="S93" s="10" t="n">
        <v>167520735</v>
      </c>
      <c r="T93" s="8" t="s">
        <v>221</v>
      </c>
      <c r="U93" s="11" t="n">
        <v>1</v>
      </c>
      <c r="V93" s="10" t="s">
        <v>7</v>
      </c>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row>
    <row r="94" s="3" customFormat="true" ht="12.65" hidden="false" customHeight="false" outlineLevel="0" collapsed="false">
      <c r="A94" s="1"/>
      <c r="B94" s="125" t="s">
        <v>222</v>
      </c>
      <c r="C94" s="93" t="n">
        <v>19.6</v>
      </c>
      <c r="D94" s="78"/>
      <c r="E94" s="107" t="n">
        <v>19.785</v>
      </c>
      <c r="F94" s="1"/>
      <c r="H94" s="62"/>
      <c r="I94" s="62"/>
      <c r="J94" s="62"/>
      <c r="Q94" s="8" t="n">
        <v>93</v>
      </c>
      <c r="R94" s="9" t="s">
        <v>223</v>
      </c>
      <c r="S94" s="10" t="n">
        <v>167610175</v>
      </c>
      <c r="T94" s="8" t="s">
        <v>221</v>
      </c>
      <c r="U94" s="11" t="n">
        <v>0.9999</v>
      </c>
      <c r="V94" s="10" t="s">
        <v>12</v>
      </c>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row>
    <row r="95" s="3" customFormat="true" ht="12.65" hidden="false" customHeight="false" outlineLevel="0" collapsed="false">
      <c r="A95" s="1"/>
      <c r="B95" s="126" t="s">
        <v>224</v>
      </c>
      <c r="C95" s="93"/>
      <c r="D95" s="78"/>
      <c r="E95" s="107"/>
      <c r="F95" s="1"/>
      <c r="H95" s="62"/>
      <c r="I95" s="62"/>
      <c r="J95" s="62"/>
      <c r="M95" s="62"/>
      <c r="N95" s="62"/>
      <c r="O95" s="62"/>
      <c r="P95" s="62"/>
      <c r="Q95" s="8" t="n">
        <v>94</v>
      </c>
      <c r="R95" s="9" t="s">
        <v>225</v>
      </c>
      <c r="S95" s="10" t="n">
        <v>167500661</v>
      </c>
      <c r="T95" s="8" t="s">
        <v>221</v>
      </c>
      <c r="U95" s="11" t="n">
        <v>1</v>
      </c>
      <c r="V95" s="10" t="s">
        <v>31</v>
      </c>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row>
    <row r="96" s="3" customFormat="true" ht="12.65" hidden="false" customHeight="false" outlineLevel="0" collapsed="false">
      <c r="A96" s="1"/>
      <c r="B96" s="73" t="s">
        <v>226</v>
      </c>
      <c r="C96" s="99" t="n">
        <f aca="false">SUM(C89,C92)</f>
        <v>675.6</v>
      </c>
      <c r="E96" s="96" t="n">
        <f aca="false">SUM(E89,E92)</f>
        <v>714.238</v>
      </c>
      <c r="F96" s="1"/>
      <c r="H96" s="62"/>
      <c r="I96" s="62"/>
      <c r="J96" s="62"/>
      <c r="M96" s="62"/>
      <c r="N96" s="62"/>
      <c r="O96" s="62"/>
      <c r="P96" s="62"/>
      <c r="Q96" s="8" t="n">
        <v>95</v>
      </c>
      <c r="R96" s="9" t="s">
        <v>227</v>
      </c>
      <c r="S96" s="10" t="n">
        <v>167524751</v>
      </c>
      <c r="T96" s="8" t="s">
        <v>221</v>
      </c>
      <c r="U96" s="11" t="n">
        <v>1</v>
      </c>
      <c r="V96" s="10" t="s">
        <v>3</v>
      </c>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row>
    <row r="97" s="3" customFormat="true" ht="12.65" hidden="false" customHeight="false" outlineLevel="0" collapsed="false">
      <c r="A97" s="1"/>
      <c r="B97" s="73"/>
      <c r="C97" s="99"/>
      <c r="E97" s="96"/>
      <c r="F97" s="1"/>
      <c r="H97" s="62"/>
      <c r="I97" s="62"/>
      <c r="J97" s="62"/>
      <c r="M97" s="62"/>
      <c r="N97" s="62"/>
      <c r="O97" s="62"/>
      <c r="P97" s="62"/>
      <c r="Q97" s="8" t="n">
        <v>96</v>
      </c>
      <c r="R97" s="9" t="s">
        <v>228</v>
      </c>
      <c r="S97" s="10" t="n">
        <v>152703524</v>
      </c>
      <c r="T97" s="8" t="s">
        <v>229</v>
      </c>
      <c r="U97" s="11" t="n">
        <v>0.9999</v>
      </c>
      <c r="V97" s="10" t="s">
        <v>230</v>
      </c>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row>
    <row r="98" s="3" customFormat="true" ht="12.65" hidden="false" customHeight="false" outlineLevel="0" collapsed="false">
      <c r="A98" s="1"/>
      <c r="B98" s="73" t="s">
        <v>231</v>
      </c>
      <c r="C98" s="117"/>
      <c r="D98" s="85"/>
      <c r="E98" s="94"/>
      <c r="F98" s="1"/>
      <c r="I98" s="62"/>
      <c r="J98" s="62"/>
      <c r="M98" s="62"/>
      <c r="N98" s="62"/>
      <c r="O98" s="62"/>
      <c r="P98" s="62"/>
      <c r="Q98" s="8" t="n">
        <v>97</v>
      </c>
      <c r="R98" s="9" t="s">
        <v>232</v>
      </c>
      <c r="S98" s="10" t="n">
        <v>152768582</v>
      </c>
      <c r="T98" s="8" t="s">
        <v>229</v>
      </c>
      <c r="U98" s="11" t="n">
        <v>0.9999</v>
      </c>
      <c r="V98" s="10" t="s">
        <v>12</v>
      </c>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row>
    <row r="99" s="62" customFormat="true" ht="12.65" hidden="false" customHeight="false" outlineLevel="0" collapsed="false">
      <c r="A99" s="1"/>
      <c r="B99" s="73"/>
      <c r="C99" s="99"/>
      <c r="D99" s="3"/>
      <c r="E99" s="96"/>
      <c r="F99" s="1"/>
      <c r="I99" s="3"/>
      <c r="J99" s="3"/>
      <c r="K99" s="3"/>
      <c r="L99" s="3"/>
      <c r="Q99" s="8" t="n">
        <v>98</v>
      </c>
      <c r="R99" s="9" t="s">
        <v>233</v>
      </c>
      <c r="S99" s="10" t="n">
        <v>152767676</v>
      </c>
      <c r="T99" s="8" t="s">
        <v>229</v>
      </c>
      <c r="U99" s="11" t="n">
        <v>1</v>
      </c>
      <c r="V99" s="10" t="s">
        <v>3</v>
      </c>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row>
    <row r="100" s="62" customFormat="true" ht="12.65" hidden="false" customHeight="false" outlineLevel="0" collapsed="false">
      <c r="A100" s="1"/>
      <c r="B100" s="73" t="s">
        <v>234</v>
      </c>
      <c r="C100" s="117"/>
      <c r="D100" s="85"/>
      <c r="E100" s="107"/>
      <c r="F100" s="1"/>
      <c r="K100" s="3"/>
      <c r="L100" s="3"/>
      <c r="M100" s="3"/>
      <c r="N100" s="3"/>
      <c r="O100" s="3"/>
      <c r="P100" s="3"/>
      <c r="Q100" s="8" t="n">
        <v>99</v>
      </c>
      <c r="R100" s="9" t="s">
        <v>235</v>
      </c>
      <c r="S100" s="10" t="n">
        <v>177390158</v>
      </c>
      <c r="T100" s="8" t="s">
        <v>236</v>
      </c>
      <c r="U100" s="11" t="n">
        <v>1</v>
      </c>
      <c r="V100" s="10" t="s">
        <v>23</v>
      </c>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row>
    <row r="101" s="62" customFormat="true" ht="12.65" hidden="false" customHeight="false" outlineLevel="0" collapsed="false">
      <c r="A101" s="1"/>
      <c r="B101" s="60"/>
      <c r="C101" s="118"/>
      <c r="D101" s="3"/>
      <c r="E101" s="110"/>
      <c r="F101" s="1"/>
      <c r="K101" s="3"/>
      <c r="L101" s="3"/>
      <c r="Q101" s="8" t="n">
        <v>100</v>
      </c>
      <c r="R101" s="9" t="s">
        <v>237</v>
      </c>
      <c r="S101" s="10" t="n">
        <v>167904337</v>
      </c>
      <c r="T101" s="8" t="s">
        <v>238</v>
      </c>
      <c r="U101" s="11" t="n">
        <v>1</v>
      </c>
      <c r="V101" s="12" t="s">
        <v>5</v>
      </c>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row>
    <row r="102" s="62" customFormat="true" ht="12.65" hidden="false" customHeight="false" outlineLevel="0" collapsed="false">
      <c r="A102" s="1"/>
      <c r="B102" s="73" t="s">
        <v>239</v>
      </c>
      <c r="C102" s="99" t="n">
        <f aca="false">SUM(C83,C85,C87,C96,C98,C100)</f>
        <v>13549.23</v>
      </c>
      <c r="D102" s="3"/>
      <c r="E102" s="96" t="n">
        <f aca="false">SUM(E83,E85,E87,E96,E98,E100)</f>
        <v>13627.667</v>
      </c>
      <c r="F102" s="1"/>
      <c r="H102" s="3"/>
      <c r="K102" s="3"/>
      <c r="L102" s="3"/>
      <c r="Q102" s="8" t="n">
        <v>101</v>
      </c>
      <c r="R102" s="9" t="s">
        <v>240</v>
      </c>
      <c r="S102" s="10" t="n">
        <v>167909640</v>
      </c>
      <c r="T102" s="8" t="s">
        <v>238</v>
      </c>
      <c r="U102" s="11" t="n">
        <v>1</v>
      </c>
      <c r="V102" s="10" t="s">
        <v>12</v>
      </c>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row>
    <row r="103" s="62" customFormat="true" ht="12.65" hidden="false" customHeight="false" outlineLevel="0" collapsed="false">
      <c r="A103" s="1"/>
      <c r="B103" s="73"/>
      <c r="C103" s="127"/>
      <c r="D103" s="3"/>
      <c r="E103" s="128"/>
      <c r="F103" s="1"/>
      <c r="H103" s="3"/>
      <c r="I103" s="3"/>
      <c r="J103" s="3"/>
      <c r="K103" s="3"/>
      <c r="L103" s="3"/>
      <c r="Q103" s="8" t="n">
        <v>102</v>
      </c>
      <c r="R103" s="9" t="s">
        <v>241</v>
      </c>
      <c r="S103" s="10" t="n">
        <v>167922698</v>
      </c>
      <c r="T103" s="8" t="s">
        <v>238</v>
      </c>
      <c r="U103" s="11" t="n">
        <v>1</v>
      </c>
      <c r="V103" s="10" t="s">
        <v>3</v>
      </c>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row>
    <row r="104" s="3" customFormat="true" ht="12.65" hidden="false" customHeight="false" outlineLevel="0" collapsed="false">
      <c r="A104" s="1"/>
      <c r="B104" s="73" t="s">
        <v>242</v>
      </c>
      <c r="C104" s="129" t="str">
        <f aca="false">IF(ROUND((C72-C102)/2,1)=0,"Balansas",C72-C102)</f>
        <v>Balansas</v>
      </c>
      <c r="E104" s="130" t="str">
        <f aca="false">IF(ROUND((E72-E102)/2,1)=0,"Balansas",E72-E102)</f>
        <v>Balansas</v>
      </c>
      <c r="F104" s="1"/>
      <c r="Q104" s="8" t="n">
        <v>103</v>
      </c>
      <c r="R104" s="9" t="s">
        <v>243</v>
      </c>
      <c r="S104" s="10" t="n">
        <v>167900463</v>
      </c>
      <c r="T104" s="8" t="s">
        <v>238</v>
      </c>
      <c r="U104" s="11" t="n">
        <v>1</v>
      </c>
      <c r="V104" s="10" t="s">
        <v>7</v>
      </c>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row>
    <row r="105" s="62" customFormat="true" ht="12.65" hidden="false" customHeight="false" outlineLevel="0" collapsed="false">
      <c r="A105" s="1"/>
      <c r="B105" s="60"/>
      <c r="C105" s="3"/>
      <c r="D105" s="3"/>
      <c r="E105" s="102"/>
      <c r="F105" s="1"/>
      <c r="H105" s="3"/>
      <c r="I105" s="3"/>
      <c r="J105" s="3"/>
      <c r="K105" s="3"/>
      <c r="L105" s="3"/>
      <c r="M105" s="3"/>
      <c r="N105" s="3"/>
      <c r="O105" s="3"/>
      <c r="P105" s="3"/>
      <c r="Q105" s="8" t="n">
        <v>104</v>
      </c>
      <c r="R105" s="9" t="s">
        <v>244</v>
      </c>
      <c r="S105" s="10" t="n">
        <v>152447391</v>
      </c>
      <c r="T105" s="8" t="s">
        <v>245</v>
      </c>
      <c r="U105" s="11" t="n">
        <v>0.9966</v>
      </c>
      <c r="V105" s="10" t="s">
        <v>3</v>
      </c>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row>
    <row r="106" s="62" customFormat="true" ht="12.65" hidden="false" customHeight="false" outlineLevel="0" collapsed="false">
      <c r="A106" s="1"/>
      <c r="B106" s="131" t="s">
        <v>246</v>
      </c>
      <c r="C106" s="132"/>
      <c r="D106" s="85"/>
      <c r="E106" s="133"/>
      <c r="F106" s="1"/>
      <c r="H106" s="3"/>
      <c r="I106" s="3"/>
      <c r="J106" s="3"/>
      <c r="K106" s="3"/>
      <c r="L106" s="3"/>
      <c r="M106" s="3"/>
      <c r="N106" s="3"/>
      <c r="O106" s="3"/>
      <c r="P106" s="3"/>
      <c r="Q106" s="8" t="n">
        <v>105</v>
      </c>
      <c r="R106" s="9" t="s">
        <v>247</v>
      </c>
      <c r="S106" s="10" t="n">
        <v>152409729</v>
      </c>
      <c r="T106" s="8" t="s">
        <v>245</v>
      </c>
      <c r="U106" s="11" t="n">
        <v>1</v>
      </c>
      <c r="V106" s="12" t="s">
        <v>5</v>
      </c>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row>
    <row r="107" s="62" customFormat="true" ht="12.65" hidden="false" customHeight="false" outlineLevel="0" collapsed="false">
      <c r="A107" s="1"/>
      <c r="B107" s="60"/>
      <c r="C107" s="3"/>
      <c r="D107" s="3"/>
      <c r="E107" s="102"/>
      <c r="F107" s="1"/>
      <c r="H107" s="3"/>
      <c r="I107" s="3"/>
      <c r="J107" s="3"/>
      <c r="K107" s="3"/>
      <c r="L107" s="3"/>
      <c r="M107" s="3"/>
      <c r="N107" s="3"/>
      <c r="O107" s="3"/>
      <c r="P107" s="3"/>
      <c r="Q107" s="8" t="n">
        <v>106</v>
      </c>
      <c r="R107" s="9" t="s">
        <v>248</v>
      </c>
      <c r="S107" s="10" t="n">
        <v>152697886</v>
      </c>
      <c r="T107" s="8" t="s">
        <v>245</v>
      </c>
      <c r="U107" s="11" t="n">
        <v>0.9998</v>
      </c>
      <c r="V107" s="10" t="s">
        <v>12</v>
      </c>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row>
    <row r="108" s="3" customFormat="true" ht="37.5" hidden="false" customHeight="true" outlineLevel="0" collapsed="false">
      <c r="A108" s="1"/>
      <c r="B108" s="68"/>
      <c r="C108" s="56" t="s">
        <v>83</v>
      </c>
      <c r="D108" s="56"/>
      <c r="E108" s="56"/>
      <c r="F108" s="1"/>
      <c r="Q108" s="8" t="n">
        <v>107</v>
      </c>
      <c r="R108" s="9" t="s">
        <v>249</v>
      </c>
      <c r="S108" s="10" t="n">
        <v>152492671</v>
      </c>
      <c r="T108" s="8" t="s">
        <v>245</v>
      </c>
      <c r="U108" s="11" t="n">
        <v>1</v>
      </c>
      <c r="V108" s="10" t="s">
        <v>46</v>
      </c>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row>
    <row r="109" s="3" customFormat="true" ht="19.4" hidden="false" customHeight="false" outlineLevel="0" collapsed="false">
      <c r="A109" s="1"/>
      <c r="B109" s="64" t="s">
        <v>250</v>
      </c>
      <c r="C109" s="65" t="str">
        <f aca="false">C33</f>
        <v>Praėjęs ataskaitinis laikotarpis 2024 m.</v>
      </c>
      <c r="D109" s="66"/>
      <c r="E109" s="67" t="str">
        <f aca="false">E33</f>
        <v>Ataskaitinis laikotarpis 2025 m.</v>
      </c>
      <c r="F109" s="1"/>
      <c r="Q109" s="8" t="n">
        <v>108</v>
      </c>
      <c r="R109" s="9" t="s">
        <v>251</v>
      </c>
      <c r="S109" s="10" t="n">
        <v>304942928</v>
      </c>
      <c r="T109" s="8" t="s">
        <v>245</v>
      </c>
      <c r="U109" s="27" t="s">
        <v>22</v>
      </c>
      <c r="V109" s="10" t="s">
        <v>46</v>
      </c>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row>
    <row r="110" s="3" customFormat="true" ht="12.65" hidden="false" customHeight="false" outlineLevel="0" collapsed="false">
      <c r="A110" s="1"/>
      <c r="B110" s="134" t="s">
        <v>252</v>
      </c>
      <c r="C110" s="135" t="n">
        <v>352.3</v>
      </c>
      <c r="D110" s="85"/>
      <c r="E110" s="136" t="n">
        <v>366.032</v>
      </c>
      <c r="F110" s="1"/>
      <c r="H110" s="3" t="s">
        <v>253</v>
      </c>
      <c r="Q110" s="17" t="n">
        <v>109</v>
      </c>
      <c r="R110" s="17" t="s">
        <v>254</v>
      </c>
      <c r="S110" s="19" t="n">
        <v>147248313</v>
      </c>
      <c r="T110" s="8" t="s">
        <v>255</v>
      </c>
      <c r="U110" s="11" t="n">
        <v>0.5937</v>
      </c>
      <c r="V110" s="12" t="s">
        <v>12</v>
      </c>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row>
    <row r="111" s="3" customFormat="true" ht="12.65" hidden="false" customHeight="false" outlineLevel="0" collapsed="false">
      <c r="A111" s="1"/>
      <c r="B111" s="134" t="s">
        <v>256</v>
      </c>
      <c r="C111" s="86" t="n">
        <v>1234.3</v>
      </c>
      <c r="E111" s="137" t="n">
        <v>710.245</v>
      </c>
      <c r="F111" s="1"/>
      <c r="H111" s="3" t="s">
        <v>77</v>
      </c>
      <c r="Q111" s="17" t="n">
        <v>110</v>
      </c>
      <c r="R111" s="17" t="s">
        <v>257</v>
      </c>
      <c r="S111" s="19" t="n">
        <v>147104754</v>
      </c>
      <c r="T111" s="8" t="s">
        <v>255</v>
      </c>
      <c r="U111" s="11" t="n">
        <v>0.9497</v>
      </c>
      <c r="V111" s="12" t="s">
        <v>3</v>
      </c>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row>
    <row r="112" s="3" customFormat="true" ht="12.65" hidden="false" customHeight="false" outlineLevel="0" collapsed="false">
      <c r="A112" s="1"/>
      <c r="B112" s="134" t="s">
        <v>258</v>
      </c>
      <c r="C112" s="86" t="n">
        <v>1114.2</v>
      </c>
      <c r="E112" s="138" t="n">
        <v>1022.267</v>
      </c>
      <c r="F112" s="1"/>
      <c r="Q112" s="8" t="n">
        <v>111</v>
      </c>
      <c r="R112" s="9" t="s">
        <v>259</v>
      </c>
      <c r="S112" s="10" t="n">
        <v>247025610</v>
      </c>
      <c r="T112" s="8" t="s">
        <v>255</v>
      </c>
      <c r="U112" s="11" t="n">
        <v>1</v>
      </c>
      <c r="V112" s="12" t="s">
        <v>5</v>
      </c>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row>
    <row r="113" s="3" customFormat="true" ht="19.4" hidden="false" customHeight="false" outlineLevel="0" collapsed="false">
      <c r="A113" s="1"/>
      <c r="B113" s="139" t="s">
        <v>260</v>
      </c>
      <c r="C113" s="86"/>
      <c r="D113" s="78"/>
      <c r="E113" s="138"/>
      <c r="F113" s="1"/>
      <c r="Q113" s="8" t="n">
        <v>112</v>
      </c>
      <c r="R113" s="9" t="s">
        <v>261</v>
      </c>
      <c r="S113" s="10" t="n">
        <v>147024322</v>
      </c>
      <c r="T113" s="8" t="s">
        <v>255</v>
      </c>
      <c r="U113" s="11" t="n">
        <v>1</v>
      </c>
      <c r="V113" s="10" t="s">
        <v>7</v>
      </c>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row>
    <row r="114" s="3" customFormat="true" ht="12.65" hidden="false" customHeight="false" outlineLevel="0" collapsed="false">
      <c r="A114" s="1"/>
      <c r="B114" s="140"/>
      <c r="E114" s="141"/>
      <c r="F114" s="1"/>
      <c r="Q114" s="8" t="n">
        <v>113</v>
      </c>
      <c r="R114" s="9" t="s">
        <v>262</v>
      </c>
      <c r="S114" s="10" t="n">
        <v>147146714</v>
      </c>
      <c r="T114" s="8" t="s">
        <v>255</v>
      </c>
      <c r="U114" s="11" t="n">
        <v>0.7764</v>
      </c>
      <c r="V114" s="10" t="s">
        <v>5</v>
      </c>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row>
    <row r="115" s="3" customFormat="true" ht="19.4" hidden="false" customHeight="false" outlineLevel="0" collapsed="false">
      <c r="A115" s="1"/>
      <c r="B115" s="64" t="s">
        <v>263</v>
      </c>
      <c r="C115" s="65" t="str">
        <f aca="false">C33</f>
        <v>Praėjęs ataskaitinis laikotarpis 2024 m.</v>
      </c>
      <c r="D115" s="66"/>
      <c r="E115" s="142" t="str">
        <f aca="false">E33</f>
        <v>Ataskaitinis laikotarpis 2025 m.</v>
      </c>
      <c r="F115" s="1"/>
      <c r="Q115" s="8" t="n">
        <v>114</v>
      </c>
      <c r="R115" s="9" t="s">
        <v>264</v>
      </c>
      <c r="S115" s="10" t="n">
        <v>147026330</v>
      </c>
      <c r="T115" s="8" t="s">
        <v>255</v>
      </c>
      <c r="U115" s="11" t="n">
        <v>1</v>
      </c>
      <c r="V115" s="12" t="s">
        <v>5</v>
      </c>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row>
    <row r="116" s="3" customFormat="true" ht="12.65" hidden="false" customHeight="false" outlineLevel="0" collapsed="false">
      <c r="A116" s="1"/>
      <c r="B116" s="143" t="s">
        <v>265</v>
      </c>
      <c r="C116" s="144" t="n">
        <v>35</v>
      </c>
      <c r="D116" s="145"/>
      <c r="E116" s="146" t="n">
        <v>36</v>
      </c>
      <c r="F116" s="1"/>
      <c r="Q116" s="8" t="n">
        <v>115</v>
      </c>
      <c r="R116" s="9" t="s">
        <v>266</v>
      </c>
      <c r="S116" s="10" t="n">
        <v>247737020</v>
      </c>
      <c r="T116" s="8" t="s">
        <v>255</v>
      </c>
      <c r="U116" s="11" t="n">
        <v>0.704</v>
      </c>
      <c r="V116" s="10" t="s">
        <v>46</v>
      </c>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row>
    <row r="117" s="3" customFormat="true" ht="12.65" hidden="false" customHeight="false" outlineLevel="0" collapsed="false">
      <c r="A117" s="1"/>
      <c r="B117" s="147" t="s">
        <v>267</v>
      </c>
      <c r="C117" s="148" t="n">
        <v>9</v>
      </c>
      <c r="D117" s="78"/>
      <c r="E117" s="138" t="n">
        <v>8</v>
      </c>
      <c r="F117" s="1"/>
      <c r="Q117" s="8" t="n">
        <v>116</v>
      </c>
      <c r="R117" s="9" t="s">
        <v>268</v>
      </c>
      <c r="S117" s="10" t="n">
        <v>147146333</v>
      </c>
      <c r="T117" s="8" t="s">
        <v>255</v>
      </c>
      <c r="U117" s="11" t="n">
        <v>1</v>
      </c>
      <c r="V117" s="10" t="s">
        <v>5</v>
      </c>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row>
    <row r="118" s="3" customFormat="true" ht="12.65" hidden="false" customHeight="false" outlineLevel="0" collapsed="false">
      <c r="A118" s="1"/>
      <c r="B118" s="149" t="s">
        <v>269</v>
      </c>
      <c r="C118" s="148" t="n">
        <v>34.4</v>
      </c>
      <c r="E118" s="138" t="n">
        <v>35.1</v>
      </c>
      <c r="F118" s="1"/>
      <c r="Q118" s="17" t="n">
        <v>117</v>
      </c>
      <c r="R118" s="17" t="s">
        <v>270</v>
      </c>
      <c r="S118" s="19" t="n">
        <v>300127004</v>
      </c>
      <c r="T118" s="8" t="s">
        <v>255</v>
      </c>
      <c r="U118" s="11" t="n">
        <v>0.3979</v>
      </c>
      <c r="V118" s="12" t="s">
        <v>17</v>
      </c>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row>
    <row r="119" s="3" customFormat="true" ht="12.65" hidden="false" customHeight="false" outlineLevel="0" collapsed="false">
      <c r="A119" s="1"/>
      <c r="B119" s="143" t="s">
        <v>271</v>
      </c>
      <c r="C119" s="150" t="n">
        <v>52.8</v>
      </c>
      <c r="D119" s="151"/>
      <c r="E119" s="152" t="n">
        <v>54.1</v>
      </c>
      <c r="F119" s="1"/>
      <c r="Q119" s="8" t="n">
        <v>118</v>
      </c>
      <c r="R119" s="9" t="s">
        <v>272</v>
      </c>
      <c r="S119" s="10" t="n">
        <v>169236961</v>
      </c>
      <c r="T119" s="8" t="s">
        <v>273</v>
      </c>
      <c r="U119" s="11" t="n">
        <v>1</v>
      </c>
      <c r="V119" s="10" t="s">
        <v>3</v>
      </c>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row>
    <row r="120" s="3" customFormat="true" ht="12.65" hidden="false" customHeight="false" outlineLevel="0" collapsed="false">
      <c r="A120" s="1"/>
      <c r="B120" s="64" t="s">
        <v>274</v>
      </c>
      <c r="C120" s="66"/>
      <c r="D120" s="66"/>
      <c r="E120" s="153"/>
      <c r="F120" s="1"/>
      <c r="Q120" s="8" t="n">
        <v>119</v>
      </c>
      <c r="R120" s="9" t="s">
        <v>275</v>
      </c>
      <c r="S120" s="10" t="n">
        <v>169139957</v>
      </c>
      <c r="T120" s="8" t="s">
        <v>273</v>
      </c>
      <c r="U120" s="11" t="n">
        <v>1</v>
      </c>
      <c r="V120" s="10" t="s">
        <v>7</v>
      </c>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row>
    <row r="121" s="3" customFormat="true" ht="50.25" hidden="false" customHeight="true" outlineLevel="0" collapsed="false">
      <c r="A121" s="1"/>
      <c r="B121" s="154" t="s">
        <v>276</v>
      </c>
      <c r="C121" s="155"/>
      <c r="D121" s="155"/>
      <c r="E121" s="155"/>
      <c r="F121" s="1"/>
      <c r="Q121" s="8" t="n">
        <v>120</v>
      </c>
      <c r="R121" s="9" t="s">
        <v>277</v>
      </c>
      <c r="S121" s="10" t="n">
        <v>169167554</v>
      </c>
      <c r="T121" s="8" t="s">
        <v>273</v>
      </c>
      <c r="U121" s="11" t="n">
        <v>1</v>
      </c>
      <c r="V121" s="10" t="s">
        <v>46</v>
      </c>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row>
    <row r="122" s="3" customFormat="true" ht="12.65" hidden="false" customHeight="false" outlineLevel="0" collapsed="false">
      <c r="A122" s="1"/>
      <c r="B122" s="156"/>
      <c r="C122" s="157"/>
      <c r="D122" s="157"/>
      <c r="E122" s="158"/>
      <c r="F122" s="1"/>
      <c r="Q122" s="8" t="n">
        <v>121</v>
      </c>
      <c r="R122" s="9" t="s">
        <v>278</v>
      </c>
      <c r="S122" s="10" t="n">
        <v>169176222</v>
      </c>
      <c r="T122" s="8" t="s">
        <v>273</v>
      </c>
      <c r="U122" s="11" t="n">
        <v>1</v>
      </c>
      <c r="V122" s="10" t="s">
        <v>5</v>
      </c>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row>
    <row r="123" s="3" customFormat="true" ht="12.65" hidden="false" customHeight="false" outlineLevel="0" collapsed="false">
      <c r="A123" s="1"/>
      <c r="B123" s="159"/>
      <c r="E123" s="141"/>
      <c r="F123" s="1"/>
      <c r="Q123" s="8" t="n">
        <v>122</v>
      </c>
      <c r="R123" s="9" t="s">
        <v>279</v>
      </c>
      <c r="S123" s="10" t="n">
        <v>271042320</v>
      </c>
      <c r="T123" s="8" t="s">
        <v>280</v>
      </c>
      <c r="U123" s="27" t="s">
        <v>22</v>
      </c>
      <c r="V123" s="10" t="s">
        <v>5</v>
      </c>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row>
    <row r="124" s="3" customFormat="true" ht="12.65" hidden="false" customHeight="false" outlineLevel="0" collapsed="false">
      <c r="A124" s="1"/>
      <c r="B124" s="60"/>
      <c r="E124" s="141"/>
      <c r="F124" s="1"/>
      <c r="Q124" s="8" t="n">
        <v>123</v>
      </c>
      <c r="R124" s="9" t="s">
        <v>281</v>
      </c>
      <c r="S124" s="10" t="n">
        <v>269814430</v>
      </c>
      <c r="T124" s="8" t="s">
        <v>280</v>
      </c>
      <c r="U124" s="11" t="n">
        <v>1</v>
      </c>
      <c r="V124" s="10" t="s">
        <v>7</v>
      </c>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row>
    <row r="125" s="3" customFormat="true" ht="12.65" hidden="false" customHeight="false" outlineLevel="0" collapsed="false">
      <c r="A125" s="1"/>
      <c r="B125" s="160" t="s">
        <v>282</v>
      </c>
      <c r="C125" s="161"/>
      <c r="D125" s="161"/>
      <c r="E125" s="162"/>
      <c r="F125" s="1"/>
      <c r="Q125" s="8" t="n">
        <v>124</v>
      </c>
      <c r="R125" s="9" t="s">
        <v>283</v>
      </c>
      <c r="S125" s="10" t="n">
        <v>170535455</v>
      </c>
      <c r="T125" s="8" t="s">
        <v>280</v>
      </c>
      <c r="U125" s="11" t="n">
        <v>1</v>
      </c>
      <c r="V125" s="10" t="s">
        <v>12</v>
      </c>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row>
    <row r="126" s="3" customFormat="true" ht="12.65" hidden="false" customHeight="false" outlineLevel="0" collapsed="false">
      <c r="A126" s="1"/>
      <c r="B126" s="60" t="s">
        <v>284</v>
      </c>
      <c r="C126" s="163" t="n">
        <v>45764</v>
      </c>
      <c r="D126" s="163"/>
      <c r="E126" s="163"/>
      <c r="F126" s="1"/>
      <c r="Q126" s="8" t="n">
        <v>125</v>
      </c>
      <c r="R126" s="9" t="s">
        <v>285</v>
      </c>
      <c r="S126" s="10" t="n">
        <v>169845485</v>
      </c>
      <c r="T126" s="8" t="s">
        <v>280</v>
      </c>
      <c r="U126" s="11" t="n">
        <v>1</v>
      </c>
      <c r="V126" s="10" t="s">
        <v>3</v>
      </c>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row>
    <row r="127" s="3" customFormat="true" ht="12.65" hidden="false" customHeight="false" outlineLevel="0" collapsed="false">
      <c r="A127" s="1"/>
      <c r="B127" s="60" t="s">
        <v>286</v>
      </c>
      <c r="C127" s="164" t="s">
        <v>287</v>
      </c>
      <c r="D127" s="164"/>
      <c r="E127" s="164"/>
      <c r="F127" s="1"/>
      <c r="Q127" s="8" t="n">
        <v>126</v>
      </c>
      <c r="R127" s="9" t="s">
        <v>288</v>
      </c>
      <c r="S127" s="10" t="n">
        <v>170759250</v>
      </c>
      <c r="T127" s="8" t="s">
        <v>289</v>
      </c>
      <c r="U127" s="11" t="n">
        <v>0.96926</v>
      </c>
      <c r="V127" s="10" t="s">
        <v>12</v>
      </c>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row>
    <row r="128" s="3" customFormat="true" ht="15.75" hidden="false" customHeight="true" outlineLevel="0" collapsed="false">
      <c r="A128" s="1"/>
      <c r="B128" s="165" t="s">
        <v>290</v>
      </c>
      <c r="C128" s="166" t="s">
        <v>291</v>
      </c>
      <c r="D128" s="166"/>
      <c r="E128" s="166"/>
      <c r="F128" s="1"/>
      <c r="Q128" s="8" t="n">
        <v>127</v>
      </c>
      <c r="R128" s="9" t="s">
        <v>15</v>
      </c>
      <c r="S128" s="10" t="n">
        <v>170639781</v>
      </c>
      <c r="T128" s="8" t="s">
        <v>289</v>
      </c>
      <c r="U128" s="11" t="n">
        <v>1</v>
      </c>
      <c r="V128" s="10" t="s">
        <v>3</v>
      </c>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row>
    <row r="129" s="3" customFormat="true" ht="12.65" hidden="false" customHeight="false" outlineLevel="0" collapsed="false">
      <c r="A129" s="1"/>
      <c r="B129" s="167" t="s">
        <v>292</v>
      </c>
      <c r="C129" s="168"/>
      <c r="D129" s="168"/>
      <c r="E129" s="168"/>
      <c r="F129" s="1"/>
      <c r="Q129" s="8" t="n">
        <v>128</v>
      </c>
      <c r="R129" s="9" t="s">
        <v>293</v>
      </c>
      <c r="S129" s="10" t="n">
        <v>170609076</v>
      </c>
      <c r="T129" s="8" t="s">
        <v>289</v>
      </c>
      <c r="U129" s="11" t="n">
        <v>1</v>
      </c>
      <c r="V129" s="10" t="s">
        <v>5</v>
      </c>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row>
    <row r="130" s="3" customFormat="true" ht="12.65" hidden="false" customHeight="false" outlineLevel="0" collapsed="false">
      <c r="A130" s="1"/>
      <c r="B130" s="169"/>
      <c r="C130" s="170"/>
      <c r="D130" s="170"/>
      <c r="E130" s="171"/>
      <c r="F130" s="1"/>
      <c r="Q130" s="8" t="n">
        <v>129</v>
      </c>
      <c r="R130" s="9" t="s">
        <v>294</v>
      </c>
      <c r="S130" s="10" t="n">
        <v>271278580</v>
      </c>
      <c r="T130" s="8" t="s">
        <v>295</v>
      </c>
      <c r="U130" s="11" t="n">
        <v>1</v>
      </c>
      <c r="V130" s="10" t="s">
        <v>46</v>
      </c>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row>
    <row r="131" s="3" customFormat="true" ht="12.75" hidden="false" customHeight="false" outlineLevel="0" collapsed="false">
      <c r="A131" s="1"/>
      <c r="B131" s="1"/>
      <c r="C131" s="1"/>
      <c r="D131" s="1"/>
      <c r="E131" s="1"/>
      <c r="F131" s="1"/>
      <c r="G131" s="1"/>
      <c r="Q131" s="8" t="n">
        <v>130</v>
      </c>
      <c r="R131" s="9" t="s">
        <v>296</v>
      </c>
      <c r="S131" s="10" t="n">
        <v>171444859</v>
      </c>
      <c r="T131" s="8" t="s">
        <v>295</v>
      </c>
      <c r="U131" s="11" t="n">
        <v>0.9914</v>
      </c>
      <c r="V131" s="10" t="s">
        <v>12</v>
      </c>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row>
    <row r="132" s="3" customFormat="true" ht="12.75" hidden="false" customHeight="false" outlineLevel="0" collapsed="false">
      <c r="A132" s="1"/>
      <c r="B132" s="1"/>
      <c r="C132" s="1"/>
      <c r="D132" s="1"/>
      <c r="E132" s="1"/>
      <c r="F132" s="1"/>
      <c r="G132" s="1"/>
      <c r="Q132" s="8" t="n">
        <v>131</v>
      </c>
      <c r="R132" s="9" t="s">
        <v>297</v>
      </c>
      <c r="S132" s="10" t="n">
        <v>171265176</v>
      </c>
      <c r="T132" s="8" t="s">
        <v>295</v>
      </c>
      <c r="U132" s="11" t="n">
        <v>1</v>
      </c>
      <c r="V132" s="10" t="s">
        <v>3</v>
      </c>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row>
    <row r="133" s="3" customFormat="true" ht="12.75" hidden="false" customHeight="false" outlineLevel="0" collapsed="false">
      <c r="A133" s="1"/>
      <c r="B133" s="1"/>
      <c r="C133" s="1"/>
      <c r="D133" s="1"/>
      <c r="E133" s="1"/>
      <c r="F133" s="1"/>
      <c r="G133" s="1"/>
      <c r="Q133" s="8" t="n">
        <v>132</v>
      </c>
      <c r="R133" s="9" t="s">
        <v>298</v>
      </c>
      <c r="S133" s="10" t="n">
        <v>172412113</v>
      </c>
      <c r="T133" s="8" t="s">
        <v>299</v>
      </c>
      <c r="U133" s="11" t="n">
        <v>1</v>
      </c>
      <c r="V133" s="10" t="s">
        <v>12</v>
      </c>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row>
    <row r="134" customFormat="false" ht="12.75" hidden="false" customHeight="false" outlineLevel="0" collapsed="false">
      <c r="F134" s="1"/>
      <c r="G134" s="1"/>
      <c r="H134" s="1"/>
      <c r="I134" s="1"/>
      <c r="J134" s="1"/>
      <c r="K134" s="1"/>
      <c r="L134" s="3"/>
      <c r="M134" s="3"/>
      <c r="N134" s="3"/>
      <c r="O134" s="3"/>
      <c r="P134" s="3"/>
      <c r="Q134" s="8" t="n">
        <v>133</v>
      </c>
      <c r="R134" s="9" t="s">
        <v>300</v>
      </c>
      <c r="S134" s="10" t="n">
        <v>172380181</v>
      </c>
      <c r="T134" s="8" t="s">
        <v>299</v>
      </c>
      <c r="U134" s="11" t="n">
        <v>1</v>
      </c>
      <c r="V134" s="10" t="s">
        <v>3</v>
      </c>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row>
    <row r="135" customFormat="false" ht="12.75" hidden="false" customHeight="false" outlineLevel="0" collapsed="false">
      <c r="F135" s="1"/>
      <c r="G135" s="1"/>
      <c r="H135" s="1"/>
      <c r="I135" s="1"/>
      <c r="J135" s="1"/>
      <c r="K135" s="1"/>
      <c r="L135" s="1"/>
      <c r="M135" s="1"/>
      <c r="N135" s="1"/>
      <c r="O135" s="1"/>
      <c r="P135" s="1"/>
      <c r="Q135" s="8" t="n">
        <v>134</v>
      </c>
      <c r="R135" s="9" t="s">
        <v>301</v>
      </c>
      <c r="S135" s="10" t="n">
        <v>172247665</v>
      </c>
      <c r="T135" s="8" t="s">
        <v>299</v>
      </c>
      <c r="U135" s="11" t="n">
        <v>1</v>
      </c>
      <c r="V135" s="10" t="s">
        <v>7</v>
      </c>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row>
    <row r="136" customFormat="false" ht="12.75" hidden="false" customHeight="false" outlineLevel="0" collapsed="false">
      <c r="F136" s="1"/>
      <c r="G136" s="1"/>
      <c r="H136" s="1"/>
      <c r="I136" s="1"/>
      <c r="J136" s="1"/>
      <c r="K136" s="1"/>
      <c r="L136" s="1"/>
      <c r="M136" s="1"/>
      <c r="N136" s="1"/>
      <c r="O136" s="1"/>
      <c r="P136" s="1"/>
      <c r="Q136" s="8" t="n">
        <v>135</v>
      </c>
      <c r="R136" s="9" t="s">
        <v>302</v>
      </c>
      <c r="S136" s="10" t="n">
        <v>172208281</v>
      </c>
      <c r="T136" s="8" t="s">
        <v>299</v>
      </c>
      <c r="U136" s="11" t="n">
        <v>1</v>
      </c>
      <c r="V136" s="12" t="s">
        <v>5</v>
      </c>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row>
    <row r="137" customFormat="false" ht="12.75" hidden="false" customHeight="false" outlineLevel="0" collapsed="false">
      <c r="F137" s="1"/>
      <c r="G137" s="1"/>
      <c r="H137" s="3"/>
      <c r="I137" s="3"/>
      <c r="J137" s="3"/>
      <c r="K137" s="3"/>
      <c r="L137" s="1"/>
      <c r="M137" s="1"/>
      <c r="N137" s="1"/>
      <c r="O137" s="1"/>
      <c r="P137" s="1"/>
      <c r="Q137" s="8" t="n">
        <v>136</v>
      </c>
      <c r="R137" s="9" t="s">
        <v>303</v>
      </c>
      <c r="S137" s="10" t="n">
        <v>171668992</v>
      </c>
      <c r="T137" s="8" t="s">
        <v>304</v>
      </c>
      <c r="U137" s="11" t="n">
        <v>1</v>
      </c>
      <c r="V137" s="10" t="s">
        <v>23</v>
      </c>
      <c r="W137" s="3"/>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row>
    <row r="138" s="3" customFormat="true" ht="12.75" hidden="false" customHeight="false" outlineLevel="0" collapsed="false">
      <c r="A138" s="1"/>
      <c r="B138" s="1"/>
      <c r="C138" s="1"/>
      <c r="D138" s="1"/>
      <c r="E138" s="1"/>
      <c r="F138" s="1"/>
      <c r="G138" s="1"/>
      <c r="Q138" s="8" t="n">
        <v>137</v>
      </c>
      <c r="R138" s="9" t="s">
        <v>305</v>
      </c>
      <c r="S138" s="10" t="n">
        <v>173741535</v>
      </c>
      <c r="T138" s="8" t="s">
        <v>306</v>
      </c>
      <c r="U138" s="11" t="n">
        <v>1</v>
      </c>
      <c r="V138" s="10" t="s">
        <v>3</v>
      </c>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row>
    <row r="139" s="3" customFormat="true" ht="12.75" hidden="false" customHeight="false" outlineLevel="0" collapsed="false">
      <c r="A139" s="1"/>
      <c r="B139" s="1"/>
      <c r="C139" s="1"/>
      <c r="D139" s="1"/>
      <c r="E139" s="1"/>
      <c r="F139" s="1"/>
      <c r="G139" s="1"/>
      <c r="Q139" s="8" t="n">
        <v>138</v>
      </c>
      <c r="R139" s="9" t="s">
        <v>307</v>
      </c>
      <c r="S139" s="10" t="n">
        <v>173053453</v>
      </c>
      <c r="T139" s="8" t="s">
        <v>306</v>
      </c>
      <c r="U139" s="11" t="n">
        <v>1</v>
      </c>
      <c r="V139" s="10" t="s">
        <v>7</v>
      </c>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row>
    <row r="140" s="3" customFormat="true" ht="64.5" hidden="false" customHeight="false" outlineLevel="0" collapsed="false">
      <c r="A140" s="1"/>
      <c r="B140" s="1"/>
      <c r="C140" s="1"/>
      <c r="D140" s="1"/>
      <c r="E140" s="1"/>
      <c r="F140" s="1"/>
      <c r="G140" s="1"/>
      <c r="Q140" s="8" t="n">
        <v>139</v>
      </c>
      <c r="R140" s="9" t="s">
        <v>308</v>
      </c>
      <c r="S140" s="10" t="n">
        <v>173000664</v>
      </c>
      <c r="T140" s="8" t="s">
        <v>306</v>
      </c>
      <c r="U140" s="11" t="n">
        <v>0.9083</v>
      </c>
      <c r="V140" s="123" t="s">
        <v>23</v>
      </c>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row>
    <row r="141" s="3" customFormat="true" ht="12.75" hidden="false" customHeight="false" outlineLevel="0" collapsed="false">
      <c r="A141" s="1"/>
      <c r="B141" s="1"/>
      <c r="C141" s="1"/>
      <c r="D141" s="1"/>
      <c r="E141" s="1"/>
      <c r="F141" s="1"/>
      <c r="G141" s="1"/>
      <c r="Q141" s="8" t="n">
        <v>140</v>
      </c>
      <c r="R141" s="9" t="s">
        <v>309</v>
      </c>
      <c r="S141" s="10" t="n">
        <v>273889830</v>
      </c>
      <c r="T141" s="8" t="s">
        <v>310</v>
      </c>
      <c r="U141" s="11" t="n">
        <v>1</v>
      </c>
      <c r="V141" s="10" t="s">
        <v>12</v>
      </c>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row>
    <row r="142" s="3" customFormat="true" ht="12.75" hidden="false" customHeight="false" outlineLevel="0" collapsed="false">
      <c r="A142" s="1"/>
      <c r="B142" s="1"/>
      <c r="C142" s="1"/>
      <c r="D142" s="1"/>
      <c r="E142" s="1"/>
      <c r="F142" s="1"/>
      <c r="G142" s="1"/>
      <c r="Q142" s="8" t="n">
        <v>141</v>
      </c>
      <c r="R142" s="9" t="s">
        <v>311</v>
      </c>
      <c r="S142" s="10" t="n">
        <v>173820527</v>
      </c>
      <c r="T142" s="8" t="s">
        <v>310</v>
      </c>
      <c r="U142" s="11" t="n">
        <v>1</v>
      </c>
      <c r="V142" s="10" t="s">
        <v>3</v>
      </c>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row>
    <row r="143" s="3" customFormat="true" ht="12.75" hidden="false" customHeight="false" outlineLevel="0" collapsed="false">
      <c r="A143" s="1"/>
      <c r="B143" s="1"/>
      <c r="C143" s="1"/>
      <c r="D143" s="1"/>
      <c r="E143" s="1"/>
      <c r="F143" s="1"/>
      <c r="G143" s="1"/>
      <c r="Q143" s="8" t="n">
        <v>142</v>
      </c>
      <c r="R143" s="9" t="s">
        <v>312</v>
      </c>
      <c r="S143" s="10" t="n">
        <v>173935878</v>
      </c>
      <c r="T143" s="8" t="s">
        <v>310</v>
      </c>
      <c r="U143" s="11" t="n">
        <v>1</v>
      </c>
      <c r="V143" s="10" t="s">
        <v>7</v>
      </c>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row>
    <row r="144" s="3" customFormat="true" ht="12.75" hidden="false" customHeight="false" outlineLevel="0" collapsed="false">
      <c r="A144" s="1"/>
      <c r="B144" s="1"/>
      <c r="C144" s="1"/>
      <c r="D144" s="1"/>
      <c r="E144" s="1"/>
      <c r="F144" s="1"/>
      <c r="G144" s="1"/>
      <c r="H144" s="1"/>
      <c r="I144" s="1"/>
      <c r="J144" s="1"/>
      <c r="K144" s="1"/>
      <c r="Q144" s="8" t="n">
        <v>143</v>
      </c>
      <c r="R144" s="9" t="s">
        <v>313</v>
      </c>
      <c r="S144" s="10" t="n">
        <v>174409393</v>
      </c>
      <c r="T144" s="8" t="s">
        <v>314</v>
      </c>
      <c r="U144" s="11" t="n">
        <v>1</v>
      </c>
      <c r="V144" s="10" t="s">
        <v>12</v>
      </c>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row>
    <row r="145" customFormat="false" ht="12.75" hidden="false" customHeight="false" outlineLevel="0" collapsed="false">
      <c r="F145" s="1"/>
      <c r="G145" s="1"/>
      <c r="H145" s="1"/>
      <c r="I145" s="1"/>
      <c r="J145" s="1"/>
      <c r="K145" s="1"/>
      <c r="L145" s="1"/>
      <c r="M145" s="1"/>
      <c r="N145" s="1"/>
      <c r="O145" s="1"/>
      <c r="P145" s="1"/>
      <c r="Q145" s="8" t="n">
        <v>144</v>
      </c>
      <c r="R145" s="9" t="s">
        <v>315</v>
      </c>
      <c r="S145" s="10" t="n">
        <v>174264880</v>
      </c>
      <c r="T145" s="8" t="s">
        <v>314</v>
      </c>
      <c r="U145" s="11" t="n">
        <v>1</v>
      </c>
      <c r="V145" s="10" t="s">
        <v>3</v>
      </c>
      <c r="W145" s="3"/>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row>
    <row r="146" customFormat="false" ht="12.75" hidden="false" customHeight="false" outlineLevel="0" collapsed="false">
      <c r="F146" s="1"/>
      <c r="G146" s="1"/>
      <c r="H146" s="1"/>
      <c r="I146" s="1"/>
      <c r="J146" s="1"/>
      <c r="K146" s="1"/>
      <c r="L146" s="1"/>
      <c r="M146" s="1"/>
      <c r="N146" s="1"/>
      <c r="O146" s="1"/>
      <c r="P146" s="1"/>
      <c r="Q146" s="8" t="n">
        <v>145</v>
      </c>
      <c r="R146" s="9" t="s">
        <v>316</v>
      </c>
      <c r="S146" s="10" t="n">
        <v>174273897</v>
      </c>
      <c r="T146" s="8" t="s">
        <v>314</v>
      </c>
      <c r="U146" s="11" t="n">
        <v>1</v>
      </c>
      <c r="V146" s="10" t="s">
        <v>7</v>
      </c>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row>
    <row r="147" customFormat="false" ht="12.75" hidden="false" customHeight="false" outlineLevel="0" collapsed="false">
      <c r="F147" s="1"/>
      <c r="G147" s="1"/>
      <c r="H147" s="1"/>
      <c r="I147" s="1"/>
      <c r="J147" s="1"/>
      <c r="K147" s="1"/>
      <c r="L147" s="1"/>
      <c r="M147" s="1"/>
      <c r="N147" s="1"/>
      <c r="O147" s="1"/>
      <c r="P147" s="1"/>
      <c r="Q147" s="8" t="n">
        <v>146</v>
      </c>
      <c r="R147" s="9" t="s">
        <v>317</v>
      </c>
      <c r="S147" s="10" t="n">
        <v>174206197</v>
      </c>
      <c r="T147" s="8" t="s">
        <v>314</v>
      </c>
      <c r="U147" s="11" t="n">
        <v>1</v>
      </c>
      <c r="V147" s="10" t="s">
        <v>46</v>
      </c>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row>
    <row r="148" customFormat="false" ht="12.75" hidden="false" customHeight="false" outlineLevel="0" collapsed="false">
      <c r="F148" s="1"/>
      <c r="G148" s="1"/>
      <c r="H148" s="3"/>
      <c r="I148" s="3"/>
      <c r="J148" s="3"/>
      <c r="K148" s="3"/>
      <c r="L148" s="1"/>
      <c r="M148" s="1"/>
      <c r="N148" s="1"/>
      <c r="O148" s="1"/>
      <c r="P148" s="1"/>
      <c r="Q148" s="8" t="n">
        <v>147</v>
      </c>
      <c r="R148" s="9" t="s">
        <v>318</v>
      </c>
      <c r="S148" s="10" t="n">
        <v>174919318</v>
      </c>
      <c r="T148" s="8" t="s">
        <v>319</v>
      </c>
      <c r="U148" s="11" t="n">
        <v>1</v>
      </c>
      <c r="V148" s="10" t="s">
        <v>7</v>
      </c>
      <c r="W148" s="3"/>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row>
    <row r="149" s="3" customFormat="true" ht="12.75" hidden="false" customHeight="false" outlineLevel="0" collapsed="false">
      <c r="A149" s="1"/>
      <c r="B149" s="1"/>
      <c r="C149" s="1"/>
      <c r="D149" s="1"/>
      <c r="E149" s="1"/>
      <c r="F149" s="1"/>
      <c r="G149" s="1"/>
      <c r="Q149" s="8" t="n">
        <v>148</v>
      </c>
      <c r="R149" s="9" t="s">
        <v>320</v>
      </c>
      <c r="S149" s="10" t="n">
        <v>174992914</v>
      </c>
      <c r="T149" s="8" t="s">
        <v>319</v>
      </c>
      <c r="U149" s="11" t="n">
        <v>1</v>
      </c>
      <c r="V149" s="10" t="s">
        <v>23</v>
      </c>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row>
    <row r="150" s="3" customFormat="true" ht="12.75" hidden="false" customHeight="false" outlineLevel="0" collapsed="false">
      <c r="A150" s="1"/>
      <c r="B150" s="1"/>
      <c r="C150" s="1"/>
      <c r="D150" s="1"/>
      <c r="E150" s="1"/>
      <c r="F150" s="1"/>
      <c r="G150" s="1"/>
      <c r="Q150" s="8" t="n">
        <v>149</v>
      </c>
      <c r="R150" s="9" t="s">
        <v>321</v>
      </c>
      <c r="S150" s="10" t="n">
        <v>174907725</v>
      </c>
      <c r="T150" s="8" t="s">
        <v>319</v>
      </c>
      <c r="U150" s="11" t="n">
        <v>1</v>
      </c>
      <c r="V150" s="10" t="s">
        <v>23</v>
      </c>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row>
    <row r="151" s="3" customFormat="true" ht="12.75" hidden="false" customHeight="false" outlineLevel="0" collapsed="false">
      <c r="A151" s="1"/>
      <c r="B151" s="1"/>
      <c r="C151" s="1"/>
      <c r="D151" s="1"/>
      <c r="E151" s="1"/>
      <c r="F151" s="1"/>
      <c r="G151" s="1"/>
      <c r="Q151" s="8" t="n">
        <v>150</v>
      </c>
      <c r="R151" s="9" t="s">
        <v>322</v>
      </c>
      <c r="S151" s="10" t="n">
        <v>174976486</v>
      </c>
      <c r="T151" s="8" t="s">
        <v>319</v>
      </c>
      <c r="U151" s="11" t="n">
        <v>1</v>
      </c>
      <c r="V151" s="10" t="s">
        <v>12</v>
      </c>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row>
    <row r="152" s="3" customFormat="true" ht="12.75" hidden="false" customHeight="false" outlineLevel="0" collapsed="false">
      <c r="A152" s="1"/>
      <c r="B152" s="1"/>
      <c r="C152" s="1"/>
      <c r="D152" s="1"/>
      <c r="E152" s="1"/>
      <c r="F152" s="1"/>
      <c r="G152" s="1"/>
      <c r="Q152" s="8" t="n">
        <v>151</v>
      </c>
      <c r="R152" s="9" t="s">
        <v>323</v>
      </c>
      <c r="S152" s="10" t="n">
        <v>144133366</v>
      </c>
      <c r="T152" s="8" t="s">
        <v>324</v>
      </c>
      <c r="U152" s="11" t="n">
        <v>1</v>
      </c>
      <c r="V152" s="10" t="s">
        <v>3</v>
      </c>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row>
    <row r="153" s="3" customFormat="true" ht="12.75" hidden="false" customHeight="false" outlineLevel="0" collapsed="false">
      <c r="A153" s="1"/>
      <c r="B153" s="1"/>
      <c r="C153" s="1"/>
      <c r="D153" s="1"/>
      <c r="E153" s="1"/>
      <c r="F153" s="1"/>
      <c r="G153" s="1"/>
      <c r="Q153" s="8" t="n">
        <v>152</v>
      </c>
      <c r="R153" s="9" t="s">
        <v>325</v>
      </c>
      <c r="S153" s="10" t="n">
        <v>144127993</v>
      </c>
      <c r="T153" s="8" t="s">
        <v>324</v>
      </c>
      <c r="U153" s="11" t="n">
        <v>1</v>
      </c>
      <c r="V153" s="10" t="s">
        <v>7</v>
      </c>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row>
    <row r="154" s="3" customFormat="true" ht="12.75" hidden="false" customHeight="false" outlineLevel="0" collapsed="false">
      <c r="A154" s="1"/>
      <c r="B154" s="1"/>
      <c r="C154" s="1"/>
      <c r="D154" s="1"/>
      <c r="E154" s="1"/>
      <c r="F154" s="1"/>
      <c r="G154" s="1"/>
      <c r="Q154" s="17" t="n">
        <v>153</v>
      </c>
      <c r="R154" s="17" t="s">
        <v>326</v>
      </c>
      <c r="S154" s="19" t="n">
        <v>245358580</v>
      </c>
      <c r="T154" s="8" t="s">
        <v>324</v>
      </c>
      <c r="U154" s="11" t="n">
        <v>0.952988</v>
      </c>
      <c r="V154" s="12" t="s">
        <v>12</v>
      </c>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row>
    <row r="155" s="3" customFormat="true" ht="12.75" hidden="false" customHeight="false" outlineLevel="0" collapsed="false">
      <c r="A155" s="1"/>
      <c r="B155" s="1"/>
      <c r="C155" s="1"/>
      <c r="D155" s="1"/>
      <c r="E155" s="1"/>
      <c r="F155" s="1"/>
      <c r="G155" s="1"/>
      <c r="Q155" s="8" t="n">
        <v>154</v>
      </c>
      <c r="R155" s="9" t="s">
        <v>327</v>
      </c>
      <c r="S155" s="10" t="n">
        <v>144129510</v>
      </c>
      <c r="T155" s="8" t="s">
        <v>324</v>
      </c>
      <c r="U155" s="11" t="n">
        <v>1</v>
      </c>
      <c r="V155" s="12" t="s">
        <v>5</v>
      </c>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row>
    <row r="156" s="3" customFormat="true" ht="12.75" hidden="false" customHeight="false" outlineLevel="0" collapsed="false">
      <c r="A156" s="1"/>
      <c r="B156" s="1"/>
      <c r="C156" s="1"/>
      <c r="D156" s="1"/>
      <c r="E156" s="1"/>
      <c r="F156" s="1"/>
      <c r="G156" s="1"/>
      <c r="Q156" s="8" t="n">
        <v>155</v>
      </c>
      <c r="R156" s="9" t="s">
        <v>328</v>
      </c>
      <c r="S156" s="10" t="n">
        <v>145827646</v>
      </c>
      <c r="T156" s="8" t="s">
        <v>324</v>
      </c>
      <c r="U156" s="11" t="n">
        <v>1</v>
      </c>
      <c r="V156" s="10" t="s">
        <v>46</v>
      </c>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row>
    <row r="157" s="3" customFormat="true" ht="12.75" hidden="false" customHeight="false" outlineLevel="0" collapsed="false">
      <c r="A157" s="1"/>
      <c r="B157" s="1"/>
      <c r="C157" s="1"/>
      <c r="D157" s="1"/>
      <c r="E157" s="1"/>
      <c r="F157" s="1"/>
      <c r="G157" s="1"/>
      <c r="Q157" s="8" t="n">
        <v>156</v>
      </c>
      <c r="R157" s="9" t="s">
        <v>329</v>
      </c>
      <c r="S157" s="10" t="n">
        <v>145907544</v>
      </c>
      <c r="T157" s="8" t="s">
        <v>324</v>
      </c>
      <c r="U157" s="27" t="s">
        <v>22</v>
      </c>
      <c r="V157" s="10" t="s">
        <v>46</v>
      </c>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row>
    <row r="158" s="3" customFormat="true" ht="12.75" hidden="false" customHeight="false" outlineLevel="0" collapsed="false">
      <c r="A158" s="1"/>
      <c r="B158" s="1"/>
      <c r="C158" s="1"/>
      <c r="D158" s="1"/>
      <c r="E158" s="1"/>
      <c r="F158" s="1"/>
      <c r="G158" s="1"/>
      <c r="Q158" s="8" t="n">
        <v>157</v>
      </c>
      <c r="R158" s="9" t="s">
        <v>330</v>
      </c>
      <c r="S158" s="10" t="n">
        <v>175606358</v>
      </c>
      <c r="T158" s="8" t="s">
        <v>331</v>
      </c>
      <c r="U158" s="11" t="n">
        <v>1</v>
      </c>
      <c r="V158" s="172" t="s">
        <v>31</v>
      </c>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row>
    <row r="159" s="3" customFormat="true" ht="12.75" hidden="false" customHeight="false" outlineLevel="0" collapsed="false">
      <c r="A159" s="1"/>
      <c r="B159" s="1"/>
      <c r="C159" s="1"/>
      <c r="D159" s="1"/>
      <c r="E159" s="1"/>
      <c r="F159" s="1"/>
      <c r="G159" s="1"/>
      <c r="Q159" s="8" t="n">
        <v>158</v>
      </c>
      <c r="R159" s="9" t="s">
        <v>332</v>
      </c>
      <c r="S159" s="10" t="n">
        <v>301507301</v>
      </c>
      <c r="T159" s="8" t="s">
        <v>331</v>
      </c>
      <c r="U159" s="11" t="n">
        <v>1</v>
      </c>
      <c r="V159" s="172" t="s">
        <v>3</v>
      </c>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row>
    <row r="160" s="3" customFormat="true" ht="12.75" hidden="false" customHeight="false" outlineLevel="0" collapsed="false">
      <c r="A160" s="1"/>
      <c r="B160" s="1"/>
      <c r="C160" s="1"/>
      <c r="D160" s="1"/>
      <c r="E160" s="1"/>
      <c r="F160" s="1"/>
      <c r="G160" s="1"/>
      <c r="Q160" s="8" t="n">
        <v>159</v>
      </c>
      <c r="R160" s="9" t="s">
        <v>333</v>
      </c>
      <c r="S160" s="10" t="n">
        <v>175700829</v>
      </c>
      <c r="T160" s="8" t="s">
        <v>331</v>
      </c>
      <c r="U160" s="11" t="n">
        <v>1</v>
      </c>
      <c r="V160" s="172" t="s">
        <v>7</v>
      </c>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row>
    <row r="161" s="3" customFormat="true" ht="12.75" hidden="false" customHeight="false" outlineLevel="0" collapsed="false">
      <c r="A161" s="1"/>
      <c r="B161" s="1"/>
      <c r="C161" s="1"/>
      <c r="D161" s="1"/>
      <c r="E161" s="1"/>
      <c r="F161" s="1"/>
      <c r="G161" s="1"/>
      <c r="Q161" s="8" t="n">
        <v>160</v>
      </c>
      <c r="R161" s="9" t="s">
        <v>334</v>
      </c>
      <c r="S161" s="10" t="n">
        <v>176523470</v>
      </c>
      <c r="T161" s="8" t="s">
        <v>335</v>
      </c>
      <c r="U161" s="11" t="n">
        <v>1</v>
      </c>
      <c r="V161" s="10" t="s">
        <v>3</v>
      </c>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row>
    <row r="162" s="3" customFormat="true" ht="12.75" hidden="false" customHeight="false" outlineLevel="0" collapsed="false">
      <c r="A162" s="1"/>
      <c r="B162" s="1"/>
      <c r="C162" s="1"/>
      <c r="D162" s="1"/>
      <c r="E162" s="1"/>
      <c r="F162" s="1"/>
      <c r="G162" s="1"/>
      <c r="Q162" s="8" t="n">
        <v>161</v>
      </c>
      <c r="R162" s="9" t="s">
        <v>336</v>
      </c>
      <c r="S162" s="10" t="n">
        <v>176502533</v>
      </c>
      <c r="T162" s="8" t="s">
        <v>335</v>
      </c>
      <c r="U162" s="11" t="n">
        <v>1</v>
      </c>
      <c r="V162" s="10" t="s">
        <v>12</v>
      </c>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row>
    <row r="163" s="3" customFormat="true" ht="12.75" hidden="false" customHeight="false" outlineLevel="0" collapsed="false">
      <c r="A163" s="1"/>
      <c r="B163" s="1"/>
      <c r="C163" s="1"/>
      <c r="D163" s="1"/>
      <c r="E163" s="1"/>
      <c r="F163" s="1"/>
      <c r="G163" s="1"/>
      <c r="Q163" s="8" t="n">
        <v>162</v>
      </c>
      <c r="R163" s="9" t="s">
        <v>337</v>
      </c>
      <c r="S163" s="10" t="n">
        <v>176523132</v>
      </c>
      <c r="T163" s="8" t="s">
        <v>335</v>
      </c>
      <c r="U163" s="11" t="n">
        <v>1</v>
      </c>
      <c r="V163" s="10" t="s">
        <v>7</v>
      </c>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row>
    <row r="164" s="3" customFormat="true" ht="12.75" hidden="false" customHeight="false" outlineLevel="0" collapsed="false">
      <c r="A164" s="1"/>
      <c r="B164" s="1"/>
      <c r="C164" s="1"/>
      <c r="D164" s="1"/>
      <c r="E164" s="1"/>
      <c r="F164" s="1"/>
      <c r="G164" s="1"/>
      <c r="Q164" s="8" t="n">
        <v>163</v>
      </c>
      <c r="R164" s="9" t="s">
        <v>338</v>
      </c>
      <c r="S164" s="10" t="n">
        <v>176633027</v>
      </c>
      <c r="T164" s="8" t="s">
        <v>335</v>
      </c>
      <c r="U164" s="11" t="n">
        <v>1</v>
      </c>
      <c r="V164" s="10" t="s">
        <v>46</v>
      </c>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row>
    <row r="165" s="3" customFormat="true" ht="12.75" hidden="false" customHeight="false" outlineLevel="0" collapsed="false">
      <c r="A165" s="1"/>
      <c r="B165" s="1"/>
      <c r="C165" s="1"/>
      <c r="D165" s="1"/>
      <c r="E165" s="1"/>
      <c r="F165" s="1"/>
      <c r="G165" s="1"/>
      <c r="Q165" s="8" t="n">
        <v>164</v>
      </c>
      <c r="R165" s="9" t="s">
        <v>339</v>
      </c>
      <c r="S165" s="10" t="n">
        <v>177217875</v>
      </c>
      <c r="T165" s="8" t="s">
        <v>340</v>
      </c>
      <c r="U165" s="11" t="n">
        <v>0.9991</v>
      </c>
      <c r="V165" s="10" t="s">
        <v>12</v>
      </c>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row>
    <row r="166" s="3" customFormat="true" ht="12.75" hidden="false" customHeight="false" outlineLevel="0" collapsed="false">
      <c r="A166" s="1"/>
      <c r="B166" s="1"/>
      <c r="C166" s="1"/>
      <c r="D166" s="1"/>
      <c r="E166" s="1"/>
      <c r="F166" s="1"/>
      <c r="G166" s="1"/>
      <c r="Q166" s="8" t="n">
        <v>165</v>
      </c>
      <c r="R166" s="9" t="s">
        <v>341</v>
      </c>
      <c r="S166" s="10" t="n">
        <v>177059215</v>
      </c>
      <c r="T166" s="8" t="s">
        <v>340</v>
      </c>
      <c r="U166" s="11" t="n">
        <v>1</v>
      </c>
      <c r="V166" s="10" t="s">
        <v>3</v>
      </c>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row>
    <row r="167" s="3" customFormat="true" ht="12.75" hidden="false" customHeight="false" outlineLevel="0" collapsed="false">
      <c r="A167" s="1"/>
      <c r="B167" s="1"/>
      <c r="C167" s="1"/>
      <c r="D167" s="1"/>
      <c r="E167" s="1"/>
      <c r="F167" s="1"/>
      <c r="G167" s="1"/>
      <c r="Q167" s="8" t="n">
        <v>166</v>
      </c>
      <c r="R167" s="9" t="s">
        <v>342</v>
      </c>
      <c r="S167" s="10" t="n">
        <v>277070440</v>
      </c>
      <c r="T167" s="8" t="s">
        <v>340</v>
      </c>
      <c r="U167" s="11" t="n">
        <v>1</v>
      </c>
      <c r="V167" s="10" t="s">
        <v>7</v>
      </c>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row>
    <row r="168" s="3" customFormat="true" ht="12.75" hidden="false" customHeight="false" outlineLevel="0" collapsed="false">
      <c r="A168" s="1"/>
      <c r="B168" s="1"/>
      <c r="C168" s="1"/>
      <c r="D168" s="1"/>
      <c r="E168" s="1"/>
      <c r="F168" s="1"/>
      <c r="G168" s="1"/>
      <c r="Q168" s="8" t="n">
        <v>167</v>
      </c>
      <c r="R168" s="9" t="s">
        <v>343</v>
      </c>
      <c r="S168" s="10" t="n">
        <v>278312850</v>
      </c>
      <c r="T168" s="8" t="s">
        <v>344</v>
      </c>
      <c r="U168" s="11" t="n">
        <v>1</v>
      </c>
      <c r="V168" s="10" t="s">
        <v>23</v>
      </c>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row>
    <row r="169" s="3" customFormat="true" ht="12.75" hidden="false" customHeight="false" outlineLevel="0" collapsed="false">
      <c r="A169" s="1"/>
      <c r="B169" s="1"/>
      <c r="C169" s="1"/>
      <c r="D169" s="1"/>
      <c r="E169" s="1"/>
      <c r="F169" s="1"/>
      <c r="G169" s="1"/>
      <c r="Q169" s="8" t="n">
        <v>168</v>
      </c>
      <c r="R169" s="9" t="s">
        <v>345</v>
      </c>
      <c r="S169" s="10" t="n">
        <v>178230181</v>
      </c>
      <c r="T169" s="8" t="s">
        <v>344</v>
      </c>
      <c r="U169" s="11" t="n">
        <v>1</v>
      </c>
      <c r="V169" s="10" t="s">
        <v>3</v>
      </c>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row>
    <row r="170" s="3" customFormat="true" ht="12.75" hidden="false" customHeight="false" outlineLevel="0" collapsed="false">
      <c r="A170" s="1"/>
      <c r="B170" s="1"/>
      <c r="C170" s="1"/>
      <c r="D170" s="1"/>
      <c r="E170" s="1"/>
      <c r="F170" s="1"/>
      <c r="G170" s="1"/>
      <c r="Q170" s="8" t="n">
        <v>169</v>
      </c>
      <c r="R170" s="9" t="s">
        <v>346</v>
      </c>
      <c r="S170" s="10" t="n">
        <v>178243638</v>
      </c>
      <c r="T170" s="8" t="s">
        <v>344</v>
      </c>
      <c r="U170" s="11" t="n">
        <v>1</v>
      </c>
      <c r="V170" s="10" t="s">
        <v>46</v>
      </c>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row>
    <row r="171" s="3" customFormat="true" ht="12.75" hidden="false" customHeight="false" outlineLevel="0" collapsed="false">
      <c r="A171" s="1"/>
      <c r="B171" s="1"/>
      <c r="C171" s="1"/>
      <c r="D171" s="1"/>
      <c r="E171" s="1"/>
      <c r="F171" s="1"/>
      <c r="G171" s="1"/>
      <c r="Q171" s="8" t="n">
        <v>170</v>
      </c>
      <c r="R171" s="9" t="s">
        <v>347</v>
      </c>
      <c r="S171" s="10" t="n">
        <v>178263320</v>
      </c>
      <c r="T171" s="8" t="s">
        <v>344</v>
      </c>
      <c r="U171" s="11" t="n">
        <v>1</v>
      </c>
      <c r="V171" s="10" t="s">
        <v>46</v>
      </c>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row>
    <row r="172" s="3" customFormat="true" ht="12.75" hidden="false" customHeight="false" outlineLevel="0" collapsed="false">
      <c r="A172" s="1"/>
      <c r="B172" s="1"/>
      <c r="C172" s="1"/>
      <c r="D172" s="1"/>
      <c r="E172" s="1"/>
      <c r="F172" s="1"/>
      <c r="G172" s="1"/>
      <c r="Q172" s="8" t="n">
        <v>171</v>
      </c>
      <c r="R172" s="9" t="s">
        <v>348</v>
      </c>
      <c r="S172" s="10" t="n">
        <v>178242493</v>
      </c>
      <c r="T172" s="8" t="s">
        <v>344</v>
      </c>
      <c r="U172" s="11" t="n">
        <v>1</v>
      </c>
      <c r="V172" s="10" t="s">
        <v>7</v>
      </c>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row>
    <row r="173" s="3" customFormat="true" ht="12.75" hidden="false" customHeight="false" outlineLevel="0" collapsed="false">
      <c r="A173" s="1"/>
      <c r="B173" s="1"/>
      <c r="C173" s="1"/>
      <c r="D173" s="1"/>
      <c r="E173" s="1"/>
      <c r="F173" s="1"/>
      <c r="G173" s="1"/>
      <c r="Q173" s="8" t="n">
        <v>172</v>
      </c>
      <c r="R173" s="9" t="s">
        <v>349</v>
      </c>
      <c r="S173" s="10" t="n">
        <v>178602952</v>
      </c>
      <c r="T173" s="8" t="s">
        <v>350</v>
      </c>
      <c r="U173" s="11" t="n">
        <v>1</v>
      </c>
      <c r="V173" s="12" t="s">
        <v>5</v>
      </c>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row>
    <row r="174" s="3" customFormat="true" ht="12.75" hidden="false" customHeight="false" outlineLevel="0" collapsed="false">
      <c r="A174" s="1"/>
      <c r="B174" s="1"/>
      <c r="C174" s="1"/>
      <c r="D174" s="1"/>
      <c r="E174" s="1"/>
      <c r="F174" s="1"/>
      <c r="G174" s="1"/>
      <c r="Q174" s="8" t="n">
        <v>173</v>
      </c>
      <c r="R174" s="9" t="s">
        <v>351</v>
      </c>
      <c r="S174" s="10" t="n">
        <v>178997346</v>
      </c>
      <c r="T174" s="8" t="s">
        <v>350</v>
      </c>
      <c r="U174" s="27" t="s">
        <v>22</v>
      </c>
      <c r="V174" s="10" t="s">
        <v>46</v>
      </c>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row>
    <row r="175" s="3" customFormat="true" ht="12.75" hidden="false" customHeight="false" outlineLevel="0" collapsed="false">
      <c r="A175" s="1"/>
      <c r="B175" s="1"/>
      <c r="C175" s="1"/>
      <c r="D175" s="1"/>
      <c r="E175" s="1"/>
      <c r="F175" s="1"/>
      <c r="G175" s="1"/>
      <c r="Q175" s="8" t="n">
        <v>174</v>
      </c>
      <c r="R175" s="9" t="s">
        <v>352</v>
      </c>
      <c r="S175" s="10" t="n">
        <v>179286788</v>
      </c>
      <c r="T175" s="8" t="s">
        <v>353</v>
      </c>
      <c r="U175" s="11" t="n">
        <v>1</v>
      </c>
      <c r="V175" s="10" t="s">
        <v>7</v>
      </c>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row>
    <row r="176" s="3" customFormat="true" ht="12.75" hidden="false" customHeight="false" outlineLevel="0" collapsed="false">
      <c r="A176" s="1"/>
      <c r="B176" s="1"/>
      <c r="C176" s="1"/>
      <c r="D176" s="1"/>
      <c r="E176" s="1"/>
      <c r="F176" s="1"/>
      <c r="G176" s="1"/>
      <c r="Q176" s="8" t="n">
        <v>175</v>
      </c>
      <c r="R176" s="9" t="s">
        <v>354</v>
      </c>
      <c r="S176" s="10" t="n">
        <v>179249836</v>
      </c>
      <c r="T176" s="8" t="s">
        <v>353</v>
      </c>
      <c r="U176" s="11" t="n">
        <v>1</v>
      </c>
      <c r="V176" s="10" t="s">
        <v>3</v>
      </c>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row>
    <row r="177" s="3" customFormat="true" ht="12.75" hidden="false" customHeight="false" outlineLevel="0" collapsed="false">
      <c r="A177" s="1"/>
      <c r="B177" s="1"/>
      <c r="C177" s="1"/>
      <c r="D177" s="1"/>
      <c r="E177" s="1"/>
      <c r="F177" s="1"/>
      <c r="G177" s="1"/>
      <c r="H177" s="1"/>
      <c r="I177" s="1"/>
      <c r="J177" s="1"/>
      <c r="Q177" s="8" t="n">
        <v>176</v>
      </c>
      <c r="R177" s="9" t="s">
        <v>355</v>
      </c>
      <c r="S177" s="10" t="n">
        <v>179478621</v>
      </c>
      <c r="T177" s="8" t="s">
        <v>353</v>
      </c>
      <c r="U177" s="11" t="n">
        <v>0.9999</v>
      </c>
      <c r="V177" s="10" t="s">
        <v>12</v>
      </c>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row>
    <row r="178" s="3" customFormat="true" ht="12.75" hidden="false" customHeight="false" outlineLevel="0" collapsed="false">
      <c r="A178" s="1"/>
      <c r="B178" s="1"/>
      <c r="C178" s="1"/>
      <c r="D178" s="1"/>
      <c r="E178" s="1"/>
      <c r="F178" s="1"/>
      <c r="G178" s="1"/>
      <c r="H178" s="1"/>
      <c r="I178" s="1"/>
      <c r="J178" s="1"/>
      <c r="Q178" s="8" t="n">
        <v>177</v>
      </c>
      <c r="R178" s="9" t="s">
        <v>356</v>
      </c>
      <c r="S178" s="10" t="n">
        <v>179340620</v>
      </c>
      <c r="T178" s="8" t="s">
        <v>353</v>
      </c>
      <c r="U178" s="11" t="n">
        <v>0.5614</v>
      </c>
      <c r="V178" s="12" t="s">
        <v>5</v>
      </c>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row>
    <row r="179" s="3" customFormat="true" ht="12.75" hidden="false" customHeight="false" outlineLevel="0" collapsed="false">
      <c r="A179" s="1"/>
      <c r="B179" s="1"/>
      <c r="C179" s="1"/>
      <c r="D179" s="1"/>
      <c r="E179" s="1"/>
      <c r="F179" s="1"/>
      <c r="G179" s="1"/>
      <c r="H179" s="1"/>
      <c r="I179" s="1"/>
      <c r="J179" s="1"/>
      <c r="Q179" s="17" t="n">
        <v>178</v>
      </c>
      <c r="R179" s="17" t="s">
        <v>357</v>
      </c>
      <c r="S179" s="19" t="n">
        <v>179901854</v>
      </c>
      <c r="T179" s="8" t="s">
        <v>353</v>
      </c>
      <c r="U179" s="11" t="n">
        <v>0.3909</v>
      </c>
      <c r="V179" s="12" t="s">
        <v>17</v>
      </c>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row>
    <row r="180" s="3" customFormat="true" ht="12.75" hidden="false" customHeight="false" outlineLevel="0" collapsed="false">
      <c r="A180" s="1"/>
      <c r="B180" s="1"/>
      <c r="C180" s="1"/>
      <c r="D180" s="1"/>
      <c r="E180" s="1"/>
      <c r="F180" s="1"/>
      <c r="G180" s="1"/>
      <c r="H180" s="1"/>
      <c r="I180" s="1"/>
      <c r="J180" s="1"/>
      <c r="Q180" s="8" t="n">
        <v>179</v>
      </c>
      <c r="R180" s="9" t="s">
        <v>358</v>
      </c>
      <c r="S180" s="10" t="n">
        <v>180193231</v>
      </c>
      <c r="T180" s="8" t="s">
        <v>359</v>
      </c>
      <c r="U180" s="11" t="n">
        <v>1</v>
      </c>
      <c r="V180" s="10" t="s">
        <v>7</v>
      </c>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row>
    <row r="181" s="3" customFormat="true" ht="12.75" hidden="false" customHeight="false" outlineLevel="0" collapsed="false">
      <c r="A181" s="1"/>
      <c r="B181" s="1"/>
      <c r="C181" s="1"/>
      <c r="D181" s="1"/>
      <c r="E181" s="1"/>
      <c r="F181" s="1"/>
      <c r="G181" s="1"/>
      <c r="H181" s="1"/>
      <c r="I181" s="1"/>
      <c r="J181" s="1"/>
      <c r="Q181" s="8" t="n">
        <v>180</v>
      </c>
      <c r="R181" s="9" t="s">
        <v>360</v>
      </c>
      <c r="S181" s="10" t="n">
        <v>180153137</v>
      </c>
      <c r="T181" s="8" t="s">
        <v>359</v>
      </c>
      <c r="U181" s="11" t="n">
        <v>1</v>
      </c>
      <c r="V181" s="10" t="s">
        <v>3</v>
      </c>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row>
    <row r="182" s="3" customFormat="true" ht="12.75" hidden="false" customHeight="false" outlineLevel="0" collapsed="false">
      <c r="A182" s="1"/>
      <c r="B182" s="1"/>
      <c r="C182" s="1"/>
      <c r="D182" s="1"/>
      <c r="E182" s="1"/>
      <c r="F182" s="1"/>
      <c r="G182" s="1"/>
      <c r="H182" s="1"/>
      <c r="I182" s="1"/>
      <c r="J182" s="1"/>
      <c r="Q182" s="8" t="n">
        <v>181</v>
      </c>
      <c r="R182" s="9" t="s">
        <v>361</v>
      </c>
      <c r="S182" s="10" t="n">
        <v>180373788</v>
      </c>
      <c r="T182" s="8" t="s">
        <v>359</v>
      </c>
      <c r="U182" s="11" t="n">
        <v>0.9998</v>
      </c>
      <c r="V182" s="10" t="s">
        <v>46</v>
      </c>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row>
    <row r="183" s="3" customFormat="true" ht="12.75" hidden="false" customHeight="false" outlineLevel="0" collapsed="false">
      <c r="A183" s="1"/>
      <c r="B183" s="1"/>
      <c r="C183" s="1"/>
      <c r="D183" s="1"/>
      <c r="E183" s="1"/>
      <c r="F183" s="1"/>
      <c r="G183" s="1"/>
      <c r="H183" s="1"/>
      <c r="I183" s="1"/>
      <c r="J183" s="1"/>
      <c r="Q183" s="8" t="n">
        <v>182</v>
      </c>
      <c r="R183" s="9" t="s">
        <v>362</v>
      </c>
      <c r="S183" s="10" t="n">
        <v>180102018</v>
      </c>
      <c r="T183" s="8" t="s">
        <v>359</v>
      </c>
      <c r="U183" s="27" t="s">
        <v>22</v>
      </c>
      <c r="V183" s="10" t="s">
        <v>31</v>
      </c>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row>
    <row r="184" s="3" customFormat="true" ht="12.75" hidden="false" customHeight="false" outlineLevel="0" collapsed="false">
      <c r="A184" s="1"/>
      <c r="B184" s="1"/>
      <c r="C184" s="1"/>
      <c r="D184" s="1"/>
      <c r="E184" s="1"/>
      <c r="F184" s="1"/>
      <c r="G184" s="1"/>
      <c r="H184" s="1"/>
      <c r="I184" s="1"/>
      <c r="J184" s="1"/>
      <c r="Q184" s="8" t="n">
        <v>183</v>
      </c>
      <c r="R184" s="9" t="s">
        <v>363</v>
      </c>
      <c r="S184" s="10" t="n">
        <v>281523640</v>
      </c>
      <c r="T184" s="8" t="s">
        <v>364</v>
      </c>
      <c r="U184" s="11" t="n">
        <v>1</v>
      </c>
      <c r="V184" s="10" t="s">
        <v>23</v>
      </c>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row>
    <row r="185" s="3" customFormat="true" ht="12.75" hidden="false" customHeight="false" outlineLevel="0" collapsed="false">
      <c r="A185" s="1"/>
      <c r="B185" s="1"/>
      <c r="C185" s="1"/>
      <c r="D185" s="1"/>
      <c r="E185" s="1"/>
      <c r="F185" s="1"/>
      <c r="G185" s="1"/>
      <c r="H185" s="1"/>
      <c r="I185" s="1"/>
      <c r="J185" s="1"/>
      <c r="Q185" s="8" t="n">
        <v>184</v>
      </c>
      <c r="R185" s="9" t="s">
        <v>365</v>
      </c>
      <c r="S185" s="10" t="n">
        <v>181522014</v>
      </c>
      <c r="T185" s="8" t="s">
        <v>364</v>
      </c>
      <c r="U185" s="11" t="n">
        <v>1</v>
      </c>
      <c r="V185" s="10" t="s">
        <v>23</v>
      </c>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row>
    <row r="186" s="3" customFormat="true" ht="12.75" hidden="false" customHeight="false" outlineLevel="0" collapsed="false">
      <c r="A186" s="1"/>
      <c r="B186" s="1"/>
      <c r="C186" s="1"/>
      <c r="D186" s="1"/>
      <c r="E186" s="1"/>
      <c r="F186" s="1"/>
      <c r="G186" s="1"/>
      <c r="H186" s="1"/>
      <c r="I186" s="1"/>
      <c r="J186" s="1"/>
      <c r="Q186" s="8" t="n">
        <v>185</v>
      </c>
      <c r="R186" s="9" t="s">
        <v>366</v>
      </c>
      <c r="S186" s="10" t="n">
        <v>182770817</v>
      </c>
      <c r="T186" s="8" t="s">
        <v>367</v>
      </c>
      <c r="U186" s="11" t="n">
        <v>1</v>
      </c>
      <c r="V186" s="10" t="s">
        <v>23</v>
      </c>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row>
    <row r="187" s="3" customFormat="true" ht="12.75" hidden="false" customHeight="false" outlineLevel="0" collapsed="false">
      <c r="A187" s="1"/>
      <c r="B187" s="1"/>
      <c r="C187" s="1"/>
      <c r="D187" s="1"/>
      <c r="E187" s="1"/>
      <c r="F187" s="1"/>
      <c r="G187" s="1"/>
      <c r="H187" s="1"/>
      <c r="I187" s="1"/>
      <c r="J187" s="1"/>
      <c r="Q187" s="8" t="n">
        <v>186</v>
      </c>
      <c r="R187" s="9" t="s">
        <v>368</v>
      </c>
      <c r="S187" s="10" t="n">
        <v>182701785</v>
      </c>
      <c r="T187" s="8" t="s">
        <v>367</v>
      </c>
      <c r="U187" s="11" t="n">
        <v>1</v>
      </c>
      <c r="V187" s="10" t="s">
        <v>5</v>
      </c>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row>
    <row r="188" s="3" customFormat="true" ht="12.75" hidden="false" customHeight="false" outlineLevel="0" collapsed="false">
      <c r="A188" s="1"/>
      <c r="B188" s="1"/>
      <c r="C188" s="1"/>
      <c r="D188" s="1"/>
      <c r="E188" s="1"/>
      <c r="F188" s="1"/>
      <c r="G188" s="1"/>
      <c r="H188" s="1"/>
      <c r="I188" s="1"/>
      <c r="J188" s="1"/>
      <c r="Q188" s="8" t="n">
        <v>187</v>
      </c>
      <c r="R188" s="9" t="s">
        <v>369</v>
      </c>
      <c r="S188" s="10" t="n">
        <v>182714850</v>
      </c>
      <c r="T188" s="8" t="s">
        <v>367</v>
      </c>
      <c r="U188" s="11" t="n">
        <v>0.9998</v>
      </c>
      <c r="V188" s="10" t="s">
        <v>12</v>
      </c>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row>
    <row r="189" s="3" customFormat="true" ht="12.75" hidden="false" customHeight="false" outlineLevel="0" collapsed="false">
      <c r="A189" s="1"/>
      <c r="B189" s="1"/>
      <c r="C189" s="1"/>
      <c r="D189" s="1"/>
      <c r="E189" s="1"/>
      <c r="F189" s="1"/>
      <c r="G189" s="1"/>
      <c r="H189" s="1"/>
      <c r="I189" s="1"/>
      <c r="J189" s="1"/>
      <c r="Q189" s="8" t="n">
        <v>188</v>
      </c>
      <c r="R189" s="9" t="s">
        <v>370</v>
      </c>
      <c r="S189" s="10" t="n">
        <v>182743364</v>
      </c>
      <c r="T189" s="8" t="s">
        <v>367</v>
      </c>
      <c r="U189" s="11" t="n">
        <v>1</v>
      </c>
      <c r="V189" s="10" t="s">
        <v>3</v>
      </c>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row>
    <row r="190" s="3" customFormat="true" ht="12.75" hidden="false" customHeight="false" outlineLevel="0" collapsed="false">
      <c r="A190" s="1"/>
      <c r="B190" s="1"/>
      <c r="C190" s="1"/>
      <c r="D190" s="1"/>
      <c r="E190" s="1"/>
      <c r="F190" s="1"/>
      <c r="G190" s="1"/>
      <c r="H190" s="1"/>
      <c r="I190" s="1"/>
      <c r="J190" s="1"/>
      <c r="Q190" s="8" t="n">
        <v>189</v>
      </c>
      <c r="R190" s="9" t="s">
        <v>371</v>
      </c>
      <c r="S190" s="10" t="n">
        <v>183843314</v>
      </c>
      <c r="T190" s="8" t="s">
        <v>372</v>
      </c>
      <c r="U190" s="11" t="n">
        <v>0.99565</v>
      </c>
      <c r="V190" s="10" t="s">
        <v>12</v>
      </c>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row>
    <row r="191" s="3" customFormat="true" ht="12.75" hidden="false" customHeight="false" outlineLevel="0" collapsed="false">
      <c r="A191" s="1"/>
      <c r="B191" s="1"/>
      <c r="C191" s="1"/>
      <c r="D191" s="1"/>
      <c r="E191" s="1"/>
      <c r="F191" s="1"/>
      <c r="G191" s="1"/>
      <c r="H191" s="1"/>
      <c r="I191" s="1"/>
      <c r="J191" s="1"/>
      <c r="Q191" s="8" t="n">
        <v>190</v>
      </c>
      <c r="R191" s="9" t="s">
        <v>373</v>
      </c>
      <c r="S191" s="10" t="n">
        <v>183633981</v>
      </c>
      <c r="T191" s="8" t="s">
        <v>372</v>
      </c>
      <c r="U191" s="11" t="n">
        <v>1</v>
      </c>
      <c r="V191" s="10" t="s">
        <v>3</v>
      </c>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row>
    <row r="192" s="3" customFormat="true" ht="12.75" hidden="false" customHeight="false" outlineLevel="0" collapsed="false">
      <c r="A192" s="1"/>
      <c r="B192" s="1"/>
      <c r="C192" s="1"/>
      <c r="D192" s="1"/>
      <c r="E192" s="1"/>
      <c r="F192" s="1"/>
      <c r="G192" s="1"/>
      <c r="H192" s="1"/>
      <c r="I192" s="1"/>
      <c r="J192" s="1"/>
      <c r="Q192" s="8" t="n">
        <v>191</v>
      </c>
      <c r="R192" s="9" t="s">
        <v>374</v>
      </c>
      <c r="S192" s="10" t="n">
        <v>183605327</v>
      </c>
      <c r="T192" s="8" t="s">
        <v>372</v>
      </c>
      <c r="U192" s="11" t="n">
        <v>1</v>
      </c>
      <c r="V192" s="10" t="s">
        <v>5</v>
      </c>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row>
    <row r="193" s="3" customFormat="true" ht="12.75" hidden="false" customHeight="false" outlineLevel="0" collapsed="false">
      <c r="A193" s="1"/>
      <c r="B193" s="1"/>
      <c r="C193" s="1"/>
      <c r="D193" s="1"/>
      <c r="E193" s="1"/>
      <c r="F193" s="1"/>
      <c r="G193" s="1"/>
      <c r="H193" s="1"/>
      <c r="I193" s="1"/>
      <c r="J193" s="1"/>
      <c r="Q193" s="8" t="n">
        <v>192</v>
      </c>
      <c r="R193" s="9" t="s">
        <v>375</v>
      </c>
      <c r="S193" s="10" t="n">
        <v>183606952</v>
      </c>
      <c r="T193" s="8" t="s">
        <v>372</v>
      </c>
      <c r="U193" s="11" t="n">
        <v>1</v>
      </c>
      <c r="V193" s="12" t="s">
        <v>5</v>
      </c>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row>
    <row r="194" s="3" customFormat="true" ht="12.75" hidden="false" customHeight="false" outlineLevel="0" collapsed="false">
      <c r="A194" s="1"/>
      <c r="B194" s="1"/>
      <c r="C194" s="1"/>
      <c r="D194" s="1"/>
      <c r="E194" s="1"/>
      <c r="F194" s="1"/>
      <c r="G194" s="1"/>
      <c r="H194" s="1"/>
      <c r="I194" s="1"/>
      <c r="J194" s="1"/>
      <c r="Q194" s="8" t="n">
        <v>193</v>
      </c>
      <c r="R194" s="9" t="s">
        <v>376</v>
      </c>
      <c r="S194" s="10" t="n">
        <v>283667080</v>
      </c>
      <c r="T194" s="8" t="s">
        <v>372</v>
      </c>
      <c r="U194" s="11" t="n">
        <v>1</v>
      </c>
      <c r="V194" s="10" t="s">
        <v>7</v>
      </c>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row>
    <row r="195" s="3" customFormat="true" ht="12.75" hidden="false" customHeight="false" outlineLevel="0" collapsed="false">
      <c r="A195" s="1"/>
      <c r="B195" s="1"/>
      <c r="C195" s="1"/>
      <c r="D195" s="1"/>
      <c r="E195" s="1"/>
      <c r="F195" s="1"/>
      <c r="G195" s="1"/>
      <c r="H195" s="1"/>
      <c r="I195" s="1"/>
      <c r="J195" s="1"/>
      <c r="Q195" s="17" t="n">
        <v>194</v>
      </c>
      <c r="R195" s="17" t="s">
        <v>377</v>
      </c>
      <c r="S195" s="19" t="n">
        <v>300083878</v>
      </c>
      <c r="T195" s="8" t="s">
        <v>372</v>
      </c>
      <c r="U195" s="11" t="n">
        <v>0.26947</v>
      </c>
      <c r="V195" s="12" t="s">
        <v>17</v>
      </c>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row>
    <row r="196" s="3" customFormat="true" ht="12.75" hidden="false" customHeight="false" outlineLevel="0" collapsed="false">
      <c r="A196" s="1"/>
      <c r="B196" s="1"/>
      <c r="C196" s="1"/>
      <c r="D196" s="1"/>
      <c r="E196" s="1"/>
      <c r="F196" s="1"/>
      <c r="G196" s="1"/>
      <c r="H196" s="1"/>
      <c r="I196" s="1"/>
      <c r="J196" s="1"/>
      <c r="Q196" s="173" t="n">
        <v>195</v>
      </c>
      <c r="R196" s="9" t="s">
        <v>378</v>
      </c>
      <c r="S196" s="10" t="n">
        <v>184552774</v>
      </c>
      <c r="T196" s="8" t="s">
        <v>379</v>
      </c>
      <c r="U196" s="11" t="n">
        <v>1</v>
      </c>
      <c r="V196" s="10" t="s">
        <v>46</v>
      </c>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row>
    <row r="197" s="3" customFormat="true" ht="12.75" hidden="false" customHeight="false" outlineLevel="0" collapsed="false">
      <c r="A197" s="1"/>
      <c r="B197" s="1"/>
      <c r="C197" s="1"/>
      <c r="D197" s="1"/>
      <c r="E197" s="1"/>
      <c r="F197" s="1"/>
      <c r="G197" s="1"/>
      <c r="H197" s="1"/>
      <c r="I197" s="1"/>
      <c r="J197" s="1"/>
      <c r="Q197" s="8" t="n">
        <v>196</v>
      </c>
      <c r="R197" s="9" t="s">
        <v>380</v>
      </c>
      <c r="S197" s="10" t="n">
        <v>184827583</v>
      </c>
      <c r="T197" s="8" t="s">
        <v>379</v>
      </c>
      <c r="U197" s="11" t="n">
        <v>0.995554</v>
      </c>
      <c r="V197" s="10" t="s">
        <v>12</v>
      </c>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row>
    <row r="198" s="3" customFormat="true" ht="12.75" hidden="false" customHeight="false" outlineLevel="0" collapsed="false">
      <c r="A198" s="1"/>
      <c r="B198" s="1"/>
      <c r="C198" s="1"/>
      <c r="D198" s="1"/>
      <c r="E198" s="1"/>
      <c r="F198" s="1"/>
      <c r="G198" s="1"/>
      <c r="H198" s="1"/>
      <c r="I198" s="1"/>
      <c r="J198" s="1"/>
      <c r="Q198" s="173" t="n">
        <v>197</v>
      </c>
      <c r="R198" s="9" t="s">
        <v>381</v>
      </c>
      <c r="S198" s="10" t="n">
        <v>184626819</v>
      </c>
      <c r="T198" s="8" t="s">
        <v>379</v>
      </c>
      <c r="U198" s="11" t="n">
        <v>1</v>
      </c>
      <c r="V198" s="10" t="s">
        <v>3</v>
      </c>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row>
    <row r="199" s="3" customFormat="true" ht="12.75" hidden="false" customHeight="false" outlineLevel="0" collapsed="false">
      <c r="A199" s="1"/>
      <c r="B199" s="1"/>
      <c r="C199" s="1"/>
      <c r="D199" s="1"/>
      <c r="E199" s="1"/>
      <c r="F199" s="1"/>
      <c r="G199" s="1"/>
      <c r="H199" s="1"/>
      <c r="I199" s="1"/>
      <c r="J199" s="1"/>
      <c r="Q199" s="8" t="n">
        <v>198</v>
      </c>
      <c r="R199" s="9" t="s">
        <v>382</v>
      </c>
      <c r="S199" s="10" t="n">
        <v>184536236</v>
      </c>
      <c r="T199" s="8" t="s">
        <v>379</v>
      </c>
      <c r="U199" s="11" t="n">
        <v>1</v>
      </c>
      <c r="V199" s="10" t="s">
        <v>7</v>
      </c>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row>
    <row r="200" s="3" customFormat="true" ht="12.75" hidden="false" customHeight="false" outlineLevel="0" collapsed="false">
      <c r="A200" s="1"/>
      <c r="B200" s="1"/>
      <c r="C200" s="1"/>
      <c r="D200" s="1"/>
      <c r="E200" s="1"/>
      <c r="F200" s="1"/>
      <c r="G200" s="1"/>
      <c r="H200" s="1"/>
      <c r="I200" s="1"/>
      <c r="J200" s="1"/>
      <c r="Q200" s="173" t="n">
        <v>199</v>
      </c>
      <c r="R200" s="9" t="s">
        <v>383</v>
      </c>
      <c r="S200" s="10" t="n">
        <v>185304657</v>
      </c>
      <c r="T200" s="8" t="s">
        <v>384</v>
      </c>
      <c r="U200" s="11" t="n">
        <v>0.9936</v>
      </c>
      <c r="V200" s="10" t="s">
        <v>3</v>
      </c>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row>
    <row r="201" s="3" customFormat="true" ht="12.75" hidden="false" customHeight="false" outlineLevel="0" collapsed="false">
      <c r="A201" s="1"/>
      <c r="B201" s="1"/>
      <c r="C201" s="1"/>
      <c r="D201" s="1"/>
      <c r="E201" s="1"/>
      <c r="F201" s="1"/>
      <c r="G201" s="1"/>
      <c r="H201" s="1"/>
      <c r="I201" s="1"/>
      <c r="J201" s="1"/>
      <c r="Q201" s="8" t="n">
        <v>200</v>
      </c>
      <c r="R201" s="9" t="s">
        <v>385</v>
      </c>
      <c r="S201" s="10" t="n">
        <v>185492166</v>
      </c>
      <c r="T201" s="8" t="s">
        <v>384</v>
      </c>
      <c r="U201" s="11" t="n">
        <v>0.9985</v>
      </c>
      <c r="V201" s="10" t="s">
        <v>12</v>
      </c>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row>
    <row r="202" s="3" customFormat="true" ht="12.75" hidden="false" customHeight="false" outlineLevel="0" collapsed="false">
      <c r="A202" s="1"/>
      <c r="B202" s="1"/>
      <c r="C202" s="1"/>
      <c r="D202" s="1"/>
      <c r="E202" s="1"/>
      <c r="F202" s="1"/>
      <c r="G202" s="1"/>
      <c r="H202" s="1"/>
      <c r="I202" s="1"/>
      <c r="J202" s="1"/>
      <c r="Q202" s="173" t="n">
        <v>201</v>
      </c>
      <c r="R202" s="9" t="s">
        <v>386</v>
      </c>
      <c r="S202" s="10" t="n">
        <v>185105324</v>
      </c>
      <c r="T202" s="8" t="s">
        <v>384</v>
      </c>
      <c r="U202" s="11" t="n">
        <v>1</v>
      </c>
      <c r="V202" s="12" t="s">
        <v>5</v>
      </c>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row>
    <row r="203" s="3" customFormat="true" ht="12.75" hidden="false" customHeight="false" outlineLevel="0" collapsed="false">
      <c r="A203" s="1"/>
      <c r="B203" s="1"/>
      <c r="C203" s="1"/>
      <c r="D203" s="1"/>
      <c r="E203" s="1"/>
      <c r="F203" s="1"/>
      <c r="G203" s="1"/>
      <c r="H203" s="1"/>
      <c r="I203" s="1"/>
      <c r="J203" s="1"/>
      <c r="Q203" s="8" t="n">
        <v>202</v>
      </c>
      <c r="R203" s="9" t="s">
        <v>387</v>
      </c>
      <c r="S203" s="10" t="n">
        <v>185179431</v>
      </c>
      <c r="T203" s="8" t="s">
        <v>384</v>
      </c>
      <c r="U203" s="11" t="n">
        <v>1</v>
      </c>
      <c r="V203" s="10" t="s">
        <v>5</v>
      </c>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row>
    <row r="204" s="3" customFormat="true" ht="12.75" hidden="false" customHeight="false" outlineLevel="0" collapsed="false">
      <c r="A204" s="1"/>
      <c r="B204" s="1"/>
      <c r="C204" s="1"/>
      <c r="D204" s="1"/>
      <c r="E204" s="1"/>
      <c r="F204" s="1"/>
      <c r="G204" s="1"/>
      <c r="H204" s="1"/>
      <c r="I204" s="1"/>
      <c r="J204" s="1"/>
      <c r="Q204" s="173" t="n">
        <v>203</v>
      </c>
      <c r="R204" s="9" t="s">
        <v>388</v>
      </c>
      <c r="S204" s="10" t="n">
        <v>185108391</v>
      </c>
      <c r="T204" s="8" t="s">
        <v>384</v>
      </c>
      <c r="U204" s="11" t="n">
        <v>1</v>
      </c>
      <c r="V204" s="174" t="s">
        <v>46</v>
      </c>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row>
    <row r="205" s="3" customFormat="true" ht="12.75" hidden="false" customHeight="false" outlineLevel="0" collapsed="false">
      <c r="A205" s="1"/>
      <c r="B205" s="1"/>
      <c r="C205" s="1"/>
      <c r="D205" s="1"/>
      <c r="E205" s="1"/>
      <c r="F205" s="1"/>
      <c r="G205" s="1"/>
      <c r="H205" s="1"/>
      <c r="I205" s="1"/>
      <c r="J205" s="1"/>
      <c r="Q205" s="8" t="n">
        <v>204</v>
      </c>
      <c r="R205" s="9" t="s">
        <v>389</v>
      </c>
      <c r="S205" s="10" t="n">
        <v>124135580</v>
      </c>
      <c r="T205" s="8" t="s">
        <v>390</v>
      </c>
      <c r="U205" s="54" t="n">
        <v>0.9977</v>
      </c>
      <c r="V205" s="174" t="s">
        <v>12</v>
      </c>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row>
    <row r="206" s="3" customFormat="true" ht="12.75" hidden="false" customHeight="false" outlineLevel="0" collapsed="false">
      <c r="A206" s="1"/>
      <c r="B206" s="1"/>
      <c r="C206" s="1"/>
      <c r="D206" s="1"/>
      <c r="E206" s="1"/>
      <c r="F206" s="1"/>
      <c r="G206" s="1"/>
      <c r="H206" s="1"/>
      <c r="I206" s="1"/>
      <c r="J206" s="1"/>
      <c r="Q206" s="17" t="n">
        <v>205</v>
      </c>
      <c r="R206" s="17" t="s">
        <v>391</v>
      </c>
      <c r="S206" s="19" t="n">
        <v>120545849</v>
      </c>
      <c r="T206" s="8" t="s">
        <v>390</v>
      </c>
      <c r="U206" s="57" t="n">
        <v>0.8704</v>
      </c>
      <c r="V206" s="175" t="s">
        <v>3</v>
      </c>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row>
    <row r="207" s="3" customFormat="true" ht="12.75" hidden="false" customHeight="false" outlineLevel="0" collapsed="false">
      <c r="A207" s="1"/>
      <c r="B207" s="1"/>
      <c r="C207" s="1"/>
      <c r="D207" s="1"/>
      <c r="E207" s="1"/>
      <c r="F207" s="1"/>
      <c r="G207" s="1"/>
      <c r="H207" s="1"/>
      <c r="I207" s="1"/>
      <c r="J207" s="1"/>
      <c r="Q207" s="8" t="n">
        <v>206</v>
      </c>
      <c r="R207" s="9" t="s">
        <v>392</v>
      </c>
      <c r="S207" s="10" t="n">
        <v>302683277</v>
      </c>
      <c r="T207" s="8" t="s">
        <v>390</v>
      </c>
      <c r="U207" s="54" t="n">
        <v>1</v>
      </c>
      <c r="V207" s="10" t="s">
        <v>7</v>
      </c>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row>
    <row r="208" s="3" customFormat="true" ht="12.75" hidden="false" customHeight="false" outlineLevel="0" collapsed="false">
      <c r="A208" s="1"/>
      <c r="B208" s="1"/>
      <c r="C208" s="1"/>
      <c r="D208" s="1"/>
      <c r="E208" s="1"/>
      <c r="F208" s="1"/>
      <c r="G208" s="1"/>
      <c r="H208" s="1"/>
      <c r="I208" s="1"/>
      <c r="J208" s="1"/>
      <c r="Q208" s="8" t="n">
        <v>207</v>
      </c>
      <c r="R208" s="9" t="s">
        <v>393</v>
      </c>
      <c r="S208" s="10" t="n">
        <v>120153047</v>
      </c>
      <c r="T208" s="8" t="s">
        <v>390</v>
      </c>
      <c r="U208" s="54" t="n">
        <v>1</v>
      </c>
      <c r="V208" s="12" t="s">
        <v>5</v>
      </c>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row>
    <row r="209" s="3" customFormat="true" ht="12.75" hidden="false" customHeight="false" outlineLevel="0" collapsed="false">
      <c r="A209" s="1"/>
      <c r="B209" s="1"/>
      <c r="C209" s="1"/>
      <c r="D209" s="1"/>
      <c r="E209" s="1"/>
      <c r="F209" s="1"/>
      <c r="G209" s="1"/>
      <c r="H209" s="1"/>
      <c r="I209" s="1"/>
      <c r="J209" s="1"/>
      <c r="Q209" s="8" t="n">
        <v>208</v>
      </c>
      <c r="R209" s="9" t="s">
        <v>394</v>
      </c>
      <c r="S209" s="10" t="n">
        <v>120750163</v>
      </c>
      <c r="T209" s="8" t="s">
        <v>390</v>
      </c>
      <c r="U209" s="54" t="n">
        <v>1</v>
      </c>
      <c r="V209" s="10" t="s">
        <v>46</v>
      </c>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row>
    <row r="210" s="3" customFormat="true" ht="12.75" hidden="false" customHeight="false" outlineLevel="0" collapsed="false">
      <c r="A210" s="1"/>
      <c r="B210" s="1"/>
      <c r="C210" s="1"/>
      <c r="D210" s="1"/>
      <c r="E210" s="1"/>
      <c r="F210" s="1"/>
      <c r="G210" s="1"/>
      <c r="H210" s="1"/>
      <c r="I210" s="1"/>
      <c r="J210" s="1"/>
      <c r="Q210" s="8" t="n">
        <v>209</v>
      </c>
      <c r="R210" s="9" t="s">
        <v>395</v>
      </c>
      <c r="S210" s="10" t="n">
        <v>124644360</v>
      </c>
      <c r="T210" s="8" t="s">
        <v>390</v>
      </c>
      <c r="U210" s="57" t="s">
        <v>22</v>
      </c>
      <c r="V210" s="10" t="s">
        <v>7</v>
      </c>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row>
    <row r="211" s="3" customFormat="true" ht="12.75" hidden="false" customHeight="false" outlineLevel="0" collapsed="false">
      <c r="A211" s="1"/>
      <c r="B211" s="1"/>
      <c r="C211" s="1"/>
      <c r="D211" s="1"/>
      <c r="E211" s="1"/>
      <c r="F211" s="1"/>
      <c r="G211" s="1"/>
      <c r="H211" s="1"/>
      <c r="I211" s="1"/>
      <c r="J211" s="1"/>
      <c r="Q211" s="8" t="n">
        <v>210</v>
      </c>
      <c r="R211" s="9" t="s">
        <v>396</v>
      </c>
      <c r="S211" s="10" t="n">
        <v>124568293</v>
      </c>
      <c r="T211" s="8" t="s">
        <v>390</v>
      </c>
      <c r="U211" s="57" t="s">
        <v>22</v>
      </c>
      <c r="V211" s="10" t="s">
        <v>5</v>
      </c>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row>
    <row r="212" customFormat="false" ht="12.75" hidden="false" customHeight="false" outlineLevel="0" collapsed="false">
      <c r="Q212" s="176" t="n">
        <v>211</v>
      </c>
      <c r="R212" s="177" t="s">
        <v>397</v>
      </c>
      <c r="S212" s="178" t="n">
        <v>120125820</v>
      </c>
      <c r="T212" s="176" t="s">
        <v>390</v>
      </c>
      <c r="U212" s="179" t="n">
        <v>1</v>
      </c>
      <c r="V212" s="180" t="s">
        <v>5</v>
      </c>
      <c r="AY212" s="1"/>
    </row>
    <row r="213" customFormat="false" ht="12.75" hidden="false" customHeight="false" outlineLevel="0" collapsed="false">
      <c r="Q213" s="181" t="n">
        <v>212</v>
      </c>
      <c r="R213" s="181" t="s">
        <v>398</v>
      </c>
      <c r="S213" s="182" t="n">
        <v>181705485</v>
      </c>
      <c r="T213" s="176" t="s">
        <v>390</v>
      </c>
      <c r="U213" s="179" t="n">
        <v>0.750215</v>
      </c>
      <c r="V213" s="182" t="s">
        <v>17</v>
      </c>
      <c r="AY213" s="1"/>
    </row>
    <row r="214" customFormat="false" ht="12.75" hidden="false" customHeight="false" outlineLevel="0" collapsed="false">
      <c r="Q214" s="176" t="n">
        <v>213</v>
      </c>
      <c r="R214" s="177" t="s">
        <v>399</v>
      </c>
      <c r="S214" s="178" t="n">
        <v>123615345</v>
      </c>
      <c r="T214" s="176" t="s">
        <v>390</v>
      </c>
      <c r="U214" s="183" t="n">
        <v>1</v>
      </c>
      <c r="V214" s="178" t="s">
        <v>46</v>
      </c>
      <c r="AY214" s="1"/>
    </row>
    <row r="215" customFormat="false" ht="12.75" hidden="false" customHeight="false" outlineLevel="0" collapsed="false">
      <c r="Q215" s="176" t="n">
        <v>214</v>
      </c>
      <c r="R215" s="177" t="s">
        <v>400</v>
      </c>
      <c r="S215" s="178" t="n">
        <v>304195262</v>
      </c>
      <c r="T215" s="176" t="s">
        <v>390</v>
      </c>
      <c r="U215" s="183" t="s">
        <v>22</v>
      </c>
      <c r="V215" s="180" t="s">
        <v>5</v>
      </c>
      <c r="AY215" s="1"/>
    </row>
    <row r="216" customFormat="false" ht="12.75" hidden="false" customHeight="false" outlineLevel="0" collapsed="false">
      <c r="Q216" s="176" t="n">
        <v>215</v>
      </c>
      <c r="R216" s="177" t="s">
        <v>401</v>
      </c>
      <c r="S216" s="178" t="n">
        <v>186442084</v>
      </c>
      <c r="T216" s="176" t="s">
        <v>402</v>
      </c>
      <c r="U216" s="184" t="n">
        <v>1</v>
      </c>
      <c r="V216" s="182" t="s">
        <v>23</v>
      </c>
    </row>
    <row r="217" customFormat="false" ht="12.75" hidden="false" customHeight="false" outlineLevel="0" collapsed="false">
      <c r="Q217" s="176" t="n">
        <v>216</v>
      </c>
      <c r="R217" s="177" t="s">
        <v>403</v>
      </c>
      <c r="S217" s="178" t="n">
        <v>186063262</v>
      </c>
      <c r="T217" s="176" t="s">
        <v>402</v>
      </c>
      <c r="U217" s="184" t="n">
        <v>1</v>
      </c>
      <c r="V217" s="182" t="s">
        <v>23</v>
      </c>
    </row>
    <row r="218" customFormat="false" ht="12.75" hidden="false" customHeight="false" outlineLevel="0" collapsed="false">
      <c r="Q218" s="176" t="n">
        <v>217</v>
      </c>
      <c r="R218" s="177" t="s">
        <v>404</v>
      </c>
      <c r="S218" s="178" t="n">
        <v>302409486</v>
      </c>
      <c r="T218" s="176" t="s">
        <v>402</v>
      </c>
      <c r="U218" s="185" t="s">
        <v>22</v>
      </c>
      <c r="V218" s="182" t="s">
        <v>7</v>
      </c>
    </row>
    <row r="219" customFormat="false" ht="12.75" hidden="false" customHeight="false" outlineLevel="0" collapsed="false">
      <c r="Q219" s="176" t="n">
        <v>218</v>
      </c>
      <c r="R219" s="177" t="s">
        <v>405</v>
      </c>
      <c r="S219" s="178" t="n">
        <v>155498117</v>
      </c>
      <c r="T219" s="176" t="s">
        <v>406</v>
      </c>
      <c r="U219" s="184" t="n">
        <v>1</v>
      </c>
      <c r="V219" s="182" t="s">
        <v>5</v>
      </c>
    </row>
    <row r="220" customFormat="false" ht="12.75" hidden="false" customHeight="false" outlineLevel="0" collapsed="false">
      <c r="Q220" s="176" t="n">
        <v>219</v>
      </c>
      <c r="R220" s="177" t="s">
        <v>407</v>
      </c>
      <c r="S220" s="178" t="n">
        <v>110087517</v>
      </c>
      <c r="T220" s="176" t="s">
        <v>406</v>
      </c>
      <c r="U220" s="184" t="n">
        <v>1</v>
      </c>
      <c r="V220" s="182" t="s">
        <v>12</v>
      </c>
    </row>
    <row r="221" customFormat="false" ht="12.75" hidden="false" customHeight="false" outlineLevel="0" collapsed="false">
      <c r="Q221" s="176" t="n">
        <v>220</v>
      </c>
      <c r="R221" s="177" t="s">
        <v>408</v>
      </c>
      <c r="S221" s="178" t="n">
        <v>187801768</v>
      </c>
      <c r="T221" s="176" t="s">
        <v>409</v>
      </c>
      <c r="U221" s="184" t="n">
        <v>1</v>
      </c>
      <c r="V221" s="182" t="s">
        <v>5</v>
      </c>
    </row>
    <row r="222" customFormat="false" ht="12.75" hidden="false" customHeight="false" outlineLevel="0" collapsed="false">
      <c r="R222" s="177"/>
      <c r="S222" s="178"/>
      <c r="T222" s="177"/>
      <c r="U222" s="178"/>
      <c r="V222" s="176"/>
    </row>
    <row r="223" customFormat="false" ht="12.75" hidden="false" customHeight="false" outlineLevel="0" collapsed="false">
      <c r="R223" s="177"/>
      <c r="S223" s="178"/>
      <c r="T223" s="177"/>
      <c r="U223" s="178"/>
      <c r="V223" s="176"/>
    </row>
    <row r="224" customFormat="false" ht="12.75" hidden="false" customHeight="false" outlineLevel="0" collapsed="false">
      <c r="R224" s="177"/>
      <c r="S224" s="178"/>
      <c r="T224" s="177"/>
      <c r="U224" s="178"/>
      <c r="V224" s="176"/>
    </row>
    <row r="225" customFormat="false" ht="12.75" hidden="false" customHeight="false" outlineLevel="0" collapsed="false">
      <c r="R225" s="177"/>
      <c r="S225" s="178"/>
      <c r="T225" s="177"/>
      <c r="U225" s="178"/>
      <c r="V225" s="176"/>
    </row>
    <row r="226" customFormat="false" ht="12.75" hidden="false" customHeight="false" outlineLevel="0" collapsed="false">
      <c r="R226" s="177"/>
      <c r="S226" s="178"/>
      <c r="T226" s="177"/>
      <c r="U226" s="178"/>
      <c r="V226" s="176"/>
    </row>
    <row r="227" customFormat="false" ht="12.75" hidden="false" customHeight="false" outlineLevel="0" collapsed="false">
      <c r="R227" s="177"/>
      <c r="S227" s="178"/>
      <c r="T227" s="177"/>
      <c r="U227" s="178"/>
      <c r="V227" s="176"/>
    </row>
    <row r="228" customFormat="false" ht="12.75" hidden="false" customHeight="false" outlineLevel="0" collapsed="false">
      <c r="R228" s="177"/>
      <c r="S228" s="178"/>
      <c r="T228" s="177"/>
      <c r="U228" s="178"/>
      <c r="V228" s="176"/>
    </row>
    <row r="229" customFormat="false" ht="12.75" hidden="false" customHeight="false" outlineLevel="0" collapsed="false">
      <c r="R229" s="177"/>
      <c r="S229" s="178"/>
      <c r="T229" s="177"/>
      <c r="U229" s="178"/>
      <c r="V229" s="176"/>
    </row>
    <row r="230" customFormat="false" ht="12.75" hidden="false" customHeight="false" outlineLevel="0" collapsed="false">
      <c r="R230" s="177"/>
      <c r="S230" s="178"/>
      <c r="T230" s="177"/>
      <c r="U230" s="178"/>
      <c r="V230" s="176"/>
    </row>
    <row r="231" customFormat="false" ht="14.25" hidden="false" customHeight="false" outlineLevel="0" collapsed="false">
      <c r="R231" s="186"/>
      <c r="S231" s="186"/>
      <c r="T231" s="186"/>
      <c r="U231" s="186"/>
    </row>
    <row r="232" customFormat="false" ht="14.25" hidden="false" customHeight="false" outlineLevel="0" collapsed="false">
      <c r="R232" s="186"/>
      <c r="S232" s="186"/>
      <c r="T232" s="186"/>
      <c r="U232" s="186"/>
    </row>
    <row r="234" customFormat="false" ht="14.25" hidden="false" customHeight="false" outlineLevel="0" collapsed="false">
      <c r="R234" s="186"/>
      <c r="S234" s="187"/>
      <c r="T234" s="186"/>
      <c r="U234" s="186"/>
    </row>
    <row r="235" customFormat="false" ht="14.25" hidden="false" customHeight="false" outlineLevel="0" collapsed="false">
      <c r="R235" s="186"/>
      <c r="S235" s="187"/>
      <c r="T235" s="186"/>
      <c r="U235" s="186"/>
    </row>
  </sheetData>
  <sheetProtection algorithmName="SHA-512" hashValue="2AFSqRGm02VxMQtcaJxp4FDbOPcU/uphG7RaRmTg0RX3ny+iruzfMTfypM9JYleeFK3hL/yP12KxjaGwsA/SDQ==" saltValue="g2pr2m/Vd8746p4DWT8lIA==" spinCount="100000" sheet="true" selectLockedCells="true"/>
  <autoFilter ref="R1:V1">
    <sortState ref="R2:V1">
      <sortCondition ref="A2:A1" customList=""/>
    </sortState>
  </autoFilter>
  <mergeCells count="30">
    <mergeCell ref="D2:E4"/>
    <mergeCell ref="B6:E6"/>
    <mergeCell ref="C8:E8"/>
    <mergeCell ref="C9:E9"/>
    <mergeCell ref="C10:E10"/>
    <mergeCell ref="C11:E11"/>
    <mergeCell ref="C12:E12"/>
    <mergeCell ref="C14:E14"/>
    <mergeCell ref="C15:D15"/>
    <mergeCell ref="C16:D16"/>
    <mergeCell ref="C17:D17"/>
    <mergeCell ref="C18:D18"/>
    <mergeCell ref="C19:D19"/>
    <mergeCell ref="C20:D20"/>
    <mergeCell ref="C21:D21"/>
    <mergeCell ref="C23:E23"/>
    <mergeCell ref="C24:E24"/>
    <mergeCell ref="C26:E26"/>
    <mergeCell ref="C27:E27"/>
    <mergeCell ref="C29:E29"/>
    <mergeCell ref="C30:E30"/>
    <mergeCell ref="C31:E31"/>
    <mergeCell ref="C32:E32"/>
    <mergeCell ref="C50:E50"/>
    <mergeCell ref="C108:E108"/>
    <mergeCell ref="C121:E121"/>
    <mergeCell ref="C126:E126"/>
    <mergeCell ref="C127:E127"/>
    <mergeCell ref="C128:E128"/>
    <mergeCell ref="C129:E129"/>
  </mergeCells>
  <conditionalFormatting sqref="C104 E104">
    <cfRule type="cellIs" priority="2" operator="notEqual" aboveAverage="0" equalAverage="0" bottom="0" percent="0" rank="0" text="" dxfId="1">
      <formula>"Balansas"</formula>
    </cfRule>
  </conditionalFormatting>
  <dataValidations count="22">
    <dataValidation allowBlank="true" errorStyle="stop" operator="between" prompt="Nurodykite identifikacinį numerį (juridinio asmens kodą)" showDropDown="false" showErrorMessage="true" showInputMessage="false" sqref="C10:E10" type="whole">
      <formula1>0</formula1>
      <formula2>9.99999999999999E+018</formula2>
    </dataValidation>
    <dataValidation allowBlank="true" errorStyle="stop" operator="between" showDropDown="false" showErrorMessage="true" showInputMessage="false" sqref="B31:B32" type="none">
      <formula1>0</formula1>
      <formula2>0</formula2>
    </dataValidation>
    <dataValidation allowBlank="true" errorStyle="stop" operator="between" prompt="Data, kai atsakingas asmuo patvirtina duomenų tikrumą.&#10;&#10;Data pateikiama formatu:&#10;2019-12-31" showDropDown="false" showErrorMessage="true" showInputMessage="true" sqref="B126:E126" type="none">
      <formula1>0</formula1>
      <formula2>0</formula2>
    </dataValidation>
    <dataValidation allowBlank="true" errorStyle="stop" operator="between" prompt="Bendras darbuotojų (darbo sutarčių) skaičius; įskaičiuojami visi darbuotojai, įskaitant ir vadovus." showDropDown="false" showErrorMessage="true" showInputMessage="true" sqref="B116:E116" type="none">
      <formula1>0</formula1>
      <formula2>0</formula2>
    </dataValidation>
    <dataValidation allowBlank="true" errorStyle="stop" operator="between" prompt="Pildoma, jei įmonės balanse šie įsipareigojimai pateikiami atskirai nuo ilgalaikių ir trumpalaikių įsipareigojimų." showDropDown="false" showErrorMessage="true" showInputMessage="true" sqref="B100:E100" type="none">
      <formula1>0</formula1>
      <formula2>0</formula2>
    </dataValidation>
    <dataValidation allowBlank="true" errorStyle="stop" operator="between" prompt="Pildoma, jei įmonės balanse šis turtas pateikiamas atskirai nuo ilgalaikio ir trumpalaikio turto." showDropDown="false" showErrorMessage="true" showInputMessage="true" sqref="B70:E70" type="none">
      <formula1>0</formula1>
      <formula2>0</formula2>
    </dataValidation>
    <dataValidation allowBlank="true" errorStyle="stop" operator="between" prompt="Nurodykite, kokią išleistų akcijų dalį atitinkamas akcininkas valdė nurodytą dieną (pvz.: jeigu vienas akcininkas valdo 12,34 proc., į laukelį įrašykite „12,34“).&#10;Akcijų dalį nurodykite šimtųjų tikslumu." showDropDown="false" showErrorMessage="true" showInputMessage="true" sqref="E16:E20" type="none">
      <formula1>0</formula1>
      <formula2>0</formula2>
    </dataValidation>
    <dataValidation allowBlank="true" errorStyle="stop" operator="between" prompt="Prašome pasirinkti atsakymą" showDropDown="false" showErrorMessage="true" showInputMessage="true" sqref="C26:E26" type="list">
      <formula1>"Taip,Ne"</formula1>
      <formula2>0</formula2>
    </dataValidation>
    <dataValidation allowBlank="true" errorStyle="stop" operator="between" prompt="Jei balansas susibalansuoja, matysite žodį „Balansas“; jei nesibalansuoja - matysite disbalanso dydį (skirtumą)" showDropDown="false" showErrorMessage="true" showInputMessage="true" sqref="B104:E104" type="none">
      <formula1>0</formula1>
      <formula2>0</formula2>
    </dataValidation>
    <dataValidation allowBlank="true" errorStyle="stop" operator="between" prompt="Pildoma tik akcinių bendrovių / uždarųjų akcinių bendrovių." showDropDown="false" showErrorMessage="true" showInputMessage="true" sqref="B75:E75" type="none">
      <formula1>0</formula1>
      <formula2>0</formula2>
    </dataValidation>
    <dataValidation allowBlank="true" errorStyle="stop" operator="between" prompt="Pildoma savivaldybės įmonių, turinčių atitinkamo turto." showDropDown="false" showErrorMessage="true" showInputMessage="true" sqref="B76:E76" type="none">
      <formula1>0</formula1>
      <formula2>0</formula2>
    </dataValidation>
    <dataValidation allowBlank="true" errorStyle="stop" operator="between" prompt="Į šią sumą turi būti įtraukta ilgalaikės skolos kredito įstaigoms, skoliniai įsipareigojimai ir nuomos įsipareigojimai." showDropDown="false" showErrorMessage="true" showInputMessage="true" sqref="B91:E91" type="none">
      <formula1>0</formula1>
      <formula2>0</formula2>
    </dataValidation>
    <dataValidation allowBlank="true" errorStyle="stop" operator="between" prompt="Į šią sumą turi būti įtraukta skolų kredito įstaigoms, skolinių įsipareigojimų ir nuomos įsipareigojimų einamųjų metų dalis." showDropDown="false" showErrorMessage="true" showInputMessage="true" sqref="B94:E94" type="none">
      <formula1>0</formula1>
      <formula2>0</formula2>
    </dataValidation>
    <dataValidation allowBlank="true" errorStyle="stop" operator="between" prompt="Nurodykite visų kontroliuojamų įmonių pavadinimus." showDropDown="false" showErrorMessage="true" showInputMessage="true" sqref="C27:E27" type="none">
      <formula1>0</formula1>
      <formula2>0</formula2>
    </dataValidation>
    <dataValidation allowBlank="true" errorStyle="stop" operator="between" prompt="Jei įmonės teisinė forma yra AB arba UAB, nurodykite penkis didžiausius bendrovės akcininkus; jei įmonės teisinė forma yra SĮ, šios dalies pildyti nereikia." showDropDown="false" showErrorMessage="true" showInputMessage="true" sqref="B15" type="none">
      <formula1>0</formula1>
      <formula2>0</formula2>
    </dataValidation>
    <dataValidation allowBlank="true" errorStyle="stop" operator="between" prompt="Jeigu bendrovės akcijas valdo daugiau nei viena savivaldybė, nurodykite akcijų dalį, kurią valdo daugiausiai akcijų valdanti savivaldybė.&#10;&#10;Jeigu įmonės teisinė forma savivaldybės įmonė (SĮ), nurodykite - 100,0%." showDropDown="false" showErrorMessage="true" showInputMessage="true" sqref="C23:E23" type="none">
      <formula1>0</formula1>
      <formula2>0</formula2>
    </dataValidation>
    <dataValidation allowBlank="true" errorStyle="stop" operator="between" prompt="Jeigu bendrovės akcijas valdo daugiau nei viena savivaldybė, nurodykite tą savivaldybę, kuriai priklauso didžiausia dalis akcijų." showDropDown="false" showErrorMessage="true" showInputMessage="true" sqref="C24:E24" type="none">
      <formula1>0</formula1>
      <formula2>0</formula2>
    </dataValidation>
    <dataValidation allowBlank="true" errorStyle="stop" operator="between" prompt="Įrašykite akcininko pavadinimą arba bendrai fizinių asmenų valdomą dalį." showDropDown="false" showErrorMessage="true" showInputMessage="true" sqref="C16:D20" type="none">
      <formula1>0</formula1>
      <formula2>0</formula2>
    </dataValidation>
    <dataValidation allowBlank="true" errorStyle="stop" operator="between" prompt="Nurodomi už ataskaitinio laikotarpio rezultatus paskirti dividendai (pelno įmokos), o ne faktiškai ataskaitiniu laikotarpiu išmokėti dividendai (pelno įmokos) už ankstesnio laikotarpio rezultatus&#10;" showDropDown="false" showErrorMessage="true" showInputMessage="true" sqref="B113:E113" type="none">
      <formula1>0</formula1>
      <formula2>0</formula2>
    </dataValidation>
    <dataValidation allowBlank="true" errorStyle="stop" operator="between" prompt="Ataskaitiniu laikotarpiu atliktos ar apskaitytos investicijos į ilgalaikį turtą, t. y. įsigytas turtas, atitinkamu einamuoju periodu ilgalaikiam investiciniam projektui skirta suma" showDropDown="false" showErrorMessage="true" showInputMessage="true" sqref="B111:E111" type="none">
      <formula1>0</formula1>
      <formula2>0</formula2>
    </dataValidation>
    <dataValidation allowBlank="true" errorStyle="stop" operator="between" prompt="Šie duomenys reikalingi tuo atveju, jeigu apibendrintą ataskaitą rengiantys asmenys norėtų pasitikslinti / sužinoti daugiau informacijos apie įmonės veiklos rezultatus." showDropDown="false" showErrorMessage="true" showInputMessage="true" sqref="B128:E128" type="none">
      <formula1>0</formula1>
      <formula2>0</formula2>
    </dataValidation>
    <dataValidation allowBlank="true" errorStyle="stop" operator="between" prompt="Nurodykite pilną įmonės pavadinimą, pvz. Akcinė bendrovė „Pavyzdys“ ar Valstybės įmonė „Pavyzdys“" showDropDown="false" showErrorMessage="true" showInputMessage="false" sqref="C8:E8" type="list">
      <formula1>$R$2:$R$232</formula1>
      <formula2>0</formula2>
    </dataValidation>
  </dataValidations>
  <printOptions headings="false" gridLines="false" gridLinesSet="true" horizontalCentered="false" verticalCentered="false"/>
  <pageMargins left="0.409722222222222" right="0.7" top="0.4" bottom="0.359722222222222" header="0.511811023622047" footer="0.3"/>
  <pageSetup paperSize="9" scale="100" fitToWidth="1" fitToHeight="0" pageOrder="downThenOver" orientation="portrait" blackAndWhite="false" draft="false" cellComments="none" horizontalDpi="300" verticalDpi="300" copies="1"/>
  <headerFooter differentFirst="false" differentOddEven="false">
    <oddHeader/>
    <oddFooter>&amp;CPuslapių &amp;P iš &amp;N</oddFooter>
  </headerFooter>
  <rowBreaks count="1" manualBreakCount="1">
    <brk id="72" man="true" max="16383" min="0"/>
  </rowBreaks>
  <colBreaks count="1" manualBreakCount="1">
    <brk id="5" man="true" max="65535" min="0"/>
  </col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L149"/>
  <sheetViews>
    <sheetView showFormulas="false" showGridLines="false" showRowColHeaders="true" showZeros="true" rightToLeft="false" tabSelected="false" showOutlineSymbols="true" defaultGridColor="true" view="normal" topLeftCell="A1" colorId="64" zoomScale="85" zoomScaleNormal="85" zoomScalePageLayoutView="80" workbookViewId="0">
      <selection pane="topLeft" activeCell="C54" activeCellId="0" sqref="C54"/>
    </sheetView>
  </sheetViews>
  <sheetFormatPr defaultColWidth="9.18359375" defaultRowHeight="12" zeroHeight="false" outlineLevelRow="0" outlineLevelCol="0"/>
  <cols>
    <col collapsed="false" customWidth="true" hidden="false" outlineLevel="0" max="1" min="1" style="1" width="1.73"/>
    <col collapsed="false" customWidth="true" hidden="false" outlineLevel="0" max="2" min="2" style="1" width="63.45"/>
    <col collapsed="false" customWidth="true" hidden="false" outlineLevel="0" max="5" min="3" style="1" width="24.27"/>
    <col collapsed="false" customWidth="true" hidden="false" outlineLevel="0" max="6" min="6" style="1" width="1.73"/>
    <col collapsed="false" customWidth="false" hidden="false" outlineLevel="0" max="7" min="7" style="1" width="9.18"/>
    <col collapsed="false" customWidth="true" hidden="true" outlineLevel="0" max="8" min="8" style="1" width="11.53"/>
    <col collapsed="false" customWidth="false" hidden="false" outlineLevel="0" max="10" min="9" style="1" width="9.18"/>
    <col collapsed="false" customWidth="true" hidden="false" outlineLevel="0" max="11" min="11" style="1" width="20.27"/>
    <col collapsed="false" customWidth="false" hidden="false" outlineLevel="0" max="16384" min="12" style="1" width="9.18"/>
  </cols>
  <sheetData>
    <row r="1" customFormat="false" ht="9" hidden="false" customHeight="true" outlineLevel="0" collapsed="false">
      <c r="A1" s="188"/>
      <c r="B1" s="188"/>
      <c r="C1" s="188"/>
      <c r="D1" s="188"/>
      <c r="E1" s="188"/>
      <c r="F1" s="188"/>
      <c r="G1" s="188"/>
    </row>
    <row r="2" customFormat="false" ht="12" hidden="false" customHeight="true" outlineLevel="0" collapsed="false">
      <c r="A2" s="188"/>
      <c r="B2" s="14"/>
      <c r="C2" s="14"/>
      <c r="D2" s="189"/>
      <c r="E2" s="189"/>
      <c r="F2" s="188"/>
      <c r="G2" s="188"/>
    </row>
    <row r="3" customFormat="false" ht="29.25" hidden="false" customHeight="true" outlineLevel="0" collapsed="false">
      <c r="A3" s="188"/>
      <c r="B3" s="14"/>
      <c r="C3" s="14"/>
      <c r="D3" s="190" t="s">
        <v>410</v>
      </c>
      <c r="E3" s="190"/>
      <c r="F3" s="188"/>
      <c r="G3" s="188"/>
    </row>
    <row r="4" customFormat="false" ht="15" hidden="false" customHeight="true" outlineLevel="0" collapsed="false">
      <c r="A4" s="188"/>
      <c r="B4" s="191"/>
      <c r="C4" s="191"/>
      <c r="D4" s="192" t="s">
        <v>411</v>
      </c>
      <c r="E4" s="191"/>
      <c r="F4" s="188"/>
      <c r="G4" s="188"/>
    </row>
    <row r="5" customFormat="false" ht="15" hidden="false" customHeight="true" outlineLevel="0" collapsed="false">
      <c r="A5" s="188"/>
      <c r="B5" s="191"/>
      <c r="C5" s="191"/>
      <c r="D5" s="192"/>
      <c r="E5" s="191"/>
      <c r="F5" s="188"/>
      <c r="G5" s="188"/>
    </row>
    <row r="6" customFormat="false" ht="15" hidden="false" customHeight="true" outlineLevel="0" collapsed="false">
      <c r="A6" s="188"/>
      <c r="B6" s="193" t="s">
        <v>412</v>
      </c>
      <c r="C6" s="193"/>
      <c r="D6" s="193"/>
      <c r="E6" s="193"/>
      <c r="F6" s="188"/>
      <c r="G6" s="188"/>
    </row>
    <row r="7" customFormat="false" ht="12.75" hidden="false" customHeight="true" outlineLevel="0" collapsed="false">
      <c r="A7" s="188"/>
      <c r="B7" s="191"/>
      <c r="C7" s="191"/>
      <c r="D7" s="192"/>
      <c r="E7" s="191"/>
      <c r="F7" s="188"/>
      <c r="G7" s="188"/>
    </row>
    <row r="8" customFormat="false" ht="10.5" hidden="false" customHeight="true" outlineLevel="0" collapsed="false">
      <c r="A8" s="188"/>
      <c r="B8" s="194"/>
      <c r="C8" s="21"/>
      <c r="D8" s="21"/>
      <c r="E8" s="21"/>
      <c r="F8" s="188"/>
      <c r="G8" s="188"/>
    </row>
    <row r="9" customFormat="false" ht="17.35" hidden="false" customHeight="false" outlineLevel="0" collapsed="false">
      <c r="A9" s="188"/>
      <c r="B9" s="195" t="s">
        <v>14</v>
      </c>
      <c r="C9" s="196" t="str">
        <f aca="false">'Finansiniai duomenys'!C8</f>
        <v>UAB „Prienų vandenys“</v>
      </c>
      <c r="D9" s="196"/>
      <c r="E9" s="196"/>
      <c r="F9" s="188"/>
      <c r="G9" s="188"/>
    </row>
    <row r="10" customFormat="false" ht="12" hidden="false" customHeight="false" outlineLevel="0" collapsed="false">
      <c r="A10" s="188"/>
      <c r="B10" s="197" t="s">
        <v>413</v>
      </c>
      <c r="C10" s="198" t="str">
        <f aca="false">'Finansiniai duomenys'!C9</f>
        <v>Prienų rajono savivaldybė </v>
      </c>
      <c r="D10" s="198"/>
      <c r="E10" s="198"/>
      <c r="F10" s="188"/>
      <c r="G10" s="188"/>
    </row>
    <row r="11" customFormat="false" ht="12" hidden="true" customHeight="true" outlineLevel="0" collapsed="false">
      <c r="A11" s="188"/>
      <c r="B11" s="197"/>
      <c r="C11" s="199" t="s">
        <v>19</v>
      </c>
      <c r="D11" s="199"/>
      <c r="E11" s="199"/>
      <c r="F11" s="188"/>
      <c r="G11" s="188"/>
    </row>
    <row r="12" customFormat="false" ht="12" hidden="true" customHeight="true" outlineLevel="0" collapsed="false">
      <c r="A12" s="188"/>
      <c r="B12" s="197"/>
      <c r="C12" s="199" t="s">
        <v>25</v>
      </c>
      <c r="D12" s="199"/>
      <c r="E12" s="199"/>
      <c r="F12" s="188"/>
      <c r="G12" s="188"/>
    </row>
    <row r="13" customFormat="false" ht="12" hidden="true" customHeight="true" outlineLevel="0" collapsed="false">
      <c r="A13" s="188"/>
      <c r="B13" s="197"/>
      <c r="C13" s="199" t="s">
        <v>414</v>
      </c>
      <c r="D13" s="199"/>
      <c r="E13" s="199"/>
      <c r="F13" s="188"/>
      <c r="G13" s="188"/>
    </row>
    <row r="14" customFormat="false" ht="12" hidden="false" customHeight="false" outlineLevel="0" collapsed="false">
      <c r="A14" s="188"/>
      <c r="B14" s="197" t="s">
        <v>415</v>
      </c>
      <c r="C14" s="198" t="e">
        <f aca="false">'finansiniai duomenys'!#ref!</f>
        <v>#VALUE!</v>
      </c>
      <c r="D14" s="198"/>
      <c r="E14" s="198"/>
      <c r="F14" s="188"/>
      <c r="G14" s="188"/>
    </row>
    <row r="15" customFormat="false" ht="12" hidden="true" customHeight="true" outlineLevel="0" collapsed="false">
      <c r="A15" s="188"/>
      <c r="B15" s="197"/>
      <c r="C15" s="199" t="s">
        <v>416</v>
      </c>
      <c r="D15" s="199"/>
      <c r="E15" s="199"/>
      <c r="F15" s="188"/>
      <c r="G15" s="188"/>
    </row>
    <row r="16" customFormat="false" ht="12" hidden="true" customHeight="true" outlineLevel="0" collapsed="false">
      <c r="A16" s="188"/>
      <c r="B16" s="197"/>
      <c r="C16" s="199" t="s">
        <v>417</v>
      </c>
      <c r="D16" s="199"/>
      <c r="E16" s="199"/>
      <c r="F16" s="188"/>
      <c r="G16" s="188"/>
    </row>
    <row r="17" customFormat="false" ht="12" hidden="true" customHeight="true" outlineLevel="0" collapsed="false">
      <c r="A17" s="188"/>
      <c r="B17" s="197"/>
      <c r="C17" s="199" t="s">
        <v>418</v>
      </c>
      <c r="D17" s="199"/>
      <c r="E17" s="199"/>
      <c r="F17" s="188"/>
      <c r="G17" s="188"/>
    </row>
    <row r="18" customFormat="false" ht="12" hidden="true" customHeight="true" outlineLevel="0" collapsed="false">
      <c r="A18" s="188"/>
      <c r="B18" s="197"/>
      <c r="C18" s="199" t="s">
        <v>419</v>
      </c>
      <c r="D18" s="199"/>
      <c r="E18" s="199"/>
      <c r="F18" s="188"/>
      <c r="G18" s="188"/>
    </row>
    <row r="19" customFormat="false" ht="12" hidden="true" customHeight="true" outlineLevel="0" collapsed="false">
      <c r="A19" s="188"/>
      <c r="B19" s="197"/>
      <c r="C19" s="199" t="s">
        <v>420</v>
      </c>
      <c r="D19" s="199"/>
      <c r="E19" s="199"/>
      <c r="F19" s="188"/>
      <c r="G19" s="188"/>
    </row>
    <row r="20" customFormat="false" ht="12" hidden="true" customHeight="true" outlineLevel="0" collapsed="false">
      <c r="A20" s="188"/>
      <c r="B20" s="197"/>
      <c r="C20" s="199" t="s">
        <v>421</v>
      </c>
      <c r="D20" s="199"/>
      <c r="E20" s="199"/>
      <c r="F20" s="188"/>
      <c r="G20" s="188"/>
    </row>
    <row r="21" customFormat="false" ht="12" hidden="true" customHeight="true" outlineLevel="0" collapsed="false">
      <c r="A21" s="188"/>
      <c r="B21" s="197"/>
      <c r="C21" s="199" t="s">
        <v>422</v>
      </c>
      <c r="D21" s="199"/>
      <c r="E21" s="199"/>
      <c r="F21" s="188"/>
      <c r="G21" s="188"/>
    </row>
    <row r="22" customFormat="false" ht="12" hidden="true" customHeight="true" outlineLevel="0" collapsed="false">
      <c r="A22" s="188"/>
      <c r="B22" s="197"/>
      <c r="C22" s="199" t="s">
        <v>423</v>
      </c>
      <c r="D22" s="199"/>
      <c r="E22" s="199"/>
      <c r="F22" s="188"/>
      <c r="G22" s="188"/>
    </row>
    <row r="23" customFormat="false" ht="12" hidden="true" customHeight="true" outlineLevel="0" collapsed="false">
      <c r="A23" s="188"/>
      <c r="B23" s="197"/>
      <c r="C23" s="199" t="s">
        <v>424</v>
      </c>
      <c r="D23" s="199"/>
      <c r="E23" s="199"/>
      <c r="F23" s="188"/>
      <c r="G23" s="188"/>
    </row>
    <row r="24" customFormat="false" ht="12" hidden="true" customHeight="true" outlineLevel="0" collapsed="false">
      <c r="A24" s="188"/>
      <c r="B24" s="197"/>
      <c r="C24" s="199" t="s">
        <v>425</v>
      </c>
      <c r="D24" s="199"/>
      <c r="E24" s="199"/>
      <c r="F24" s="188"/>
      <c r="G24" s="188"/>
    </row>
    <row r="25" customFormat="false" ht="12" hidden="true" customHeight="true" outlineLevel="0" collapsed="false">
      <c r="A25" s="188"/>
      <c r="B25" s="197"/>
      <c r="C25" s="199" t="s">
        <v>426</v>
      </c>
      <c r="D25" s="199"/>
      <c r="E25" s="199"/>
      <c r="F25" s="188"/>
      <c r="G25" s="188"/>
    </row>
    <row r="26" customFormat="false" ht="12" hidden="true" customHeight="true" outlineLevel="0" collapsed="false">
      <c r="A26" s="188"/>
      <c r="B26" s="197"/>
      <c r="C26" s="199" t="s">
        <v>22</v>
      </c>
      <c r="D26" s="199"/>
      <c r="E26" s="199"/>
      <c r="F26" s="188"/>
      <c r="G26" s="188"/>
    </row>
    <row r="27" customFormat="false" ht="12" hidden="false" customHeight="false" outlineLevel="0" collapsed="false">
      <c r="A27" s="188"/>
      <c r="B27" s="31" t="s">
        <v>24</v>
      </c>
      <c r="C27" s="198" t="n">
        <f aca="false">'Finansiniai duomenys'!C10</f>
        <v>170639781</v>
      </c>
      <c r="D27" s="198"/>
      <c r="E27" s="198"/>
      <c r="F27" s="188"/>
      <c r="G27" s="188"/>
    </row>
    <row r="28" customFormat="false" ht="12" hidden="false" customHeight="false" outlineLevel="0" collapsed="false">
      <c r="A28" s="188"/>
      <c r="B28" s="31" t="s">
        <v>427</v>
      </c>
      <c r="C28" s="198" t="e">
        <f aca="false">'finansiniai duomenys'!#ref!</f>
        <v>#VALUE!</v>
      </c>
      <c r="D28" s="198"/>
      <c r="E28" s="198"/>
      <c r="F28" s="188"/>
      <c r="G28" s="188"/>
    </row>
    <row r="29" customFormat="false" ht="12" hidden="false" customHeight="false" outlineLevel="0" collapsed="false">
      <c r="A29" s="188"/>
      <c r="B29" s="31" t="s">
        <v>428</v>
      </c>
      <c r="C29" s="198" t="e">
        <f aca="false">'finansiniai duomenys'!#ref!</f>
        <v>#VALUE!</v>
      </c>
      <c r="D29" s="198"/>
      <c r="E29" s="198"/>
      <c r="F29" s="188"/>
      <c r="G29" s="188"/>
      <c r="H29" s="3" t="s">
        <v>33</v>
      </c>
      <c r="I29" s="3"/>
    </row>
    <row r="30" customFormat="false" ht="12" hidden="false" customHeight="false" outlineLevel="0" collapsed="false">
      <c r="A30" s="188"/>
      <c r="B30" s="31"/>
      <c r="C30" s="198" t="e">
        <f aca="false">'finansiniai duomenys'!#ref!</f>
        <v>#VALUE!</v>
      </c>
      <c r="D30" s="198"/>
      <c r="E30" s="198"/>
      <c r="F30" s="188"/>
      <c r="G30" s="188"/>
      <c r="H30" s="3" t="s">
        <v>35</v>
      </c>
      <c r="I30" s="3"/>
    </row>
    <row r="31" customFormat="false" ht="12" hidden="false" customHeight="false" outlineLevel="0" collapsed="false">
      <c r="A31" s="188"/>
      <c r="B31" s="31" t="s">
        <v>429</v>
      </c>
      <c r="C31" s="198" t="e">
        <f aca="false">'finansiniai duomenys'!#ref!</f>
        <v>#VALUE!</v>
      </c>
      <c r="D31" s="198"/>
      <c r="E31" s="198"/>
      <c r="F31" s="188"/>
      <c r="G31" s="188"/>
      <c r="H31" s="3" t="s">
        <v>39</v>
      </c>
      <c r="I31" s="3"/>
    </row>
    <row r="32" customFormat="false" ht="12" hidden="false" customHeight="false" outlineLevel="0" collapsed="false">
      <c r="A32" s="188"/>
      <c r="B32" s="31" t="s">
        <v>430</v>
      </c>
      <c r="C32" s="200" t="e">
        <f aca="false">'finansiniai duomenys'!#ref!</f>
        <v>#VALUE!</v>
      </c>
      <c r="D32" s="200"/>
      <c r="E32" s="200"/>
      <c r="F32" s="188"/>
      <c r="G32" s="188"/>
      <c r="H32" s="3" t="s">
        <v>431</v>
      </c>
      <c r="I32" s="3"/>
    </row>
    <row r="33" customFormat="false" ht="19.4" hidden="false" customHeight="false" outlineLevel="0" collapsed="false">
      <c r="A33" s="188"/>
      <c r="B33" s="31"/>
      <c r="C33" s="31"/>
      <c r="D33" s="31"/>
      <c r="E33" s="31"/>
      <c r="F33" s="188"/>
      <c r="G33" s="188"/>
      <c r="H33" s="3" t="s">
        <v>48</v>
      </c>
      <c r="I33" s="3"/>
    </row>
    <row r="34" customFormat="false" ht="12" hidden="false" customHeight="true" outlineLevel="0" collapsed="false">
      <c r="A34" s="188"/>
      <c r="B34" s="31"/>
      <c r="C34" s="201" t="s">
        <v>38</v>
      </c>
      <c r="D34" s="201"/>
      <c r="E34" s="201"/>
      <c r="F34" s="188"/>
      <c r="G34" s="188"/>
      <c r="H34" s="3" t="s">
        <v>7</v>
      </c>
      <c r="I34" s="3"/>
    </row>
    <row r="35" customFormat="false" ht="12" hidden="false" customHeight="false" outlineLevel="0" collapsed="false">
      <c r="A35" s="188"/>
      <c r="B35" s="31" t="s">
        <v>41</v>
      </c>
      <c r="C35" s="34" t="s">
        <v>42</v>
      </c>
      <c r="D35" s="34"/>
      <c r="E35" s="202" t="s">
        <v>43</v>
      </c>
      <c r="F35" s="188"/>
      <c r="G35" s="188"/>
      <c r="H35" s="3" t="s">
        <v>54</v>
      </c>
      <c r="I35" s="3"/>
    </row>
    <row r="36" customFormat="false" ht="12" hidden="false" customHeight="false" outlineLevel="0" collapsed="false">
      <c r="A36" s="188"/>
      <c r="B36" s="203" t="s">
        <v>47</v>
      </c>
      <c r="C36" s="204" t="n">
        <f aca="false">'Finansiniai duomenys'!C16</f>
        <v>1</v>
      </c>
      <c r="D36" s="204"/>
      <c r="E36" s="205" t="n">
        <f aca="false">'Finansiniai duomenys'!E16</f>
        <v>0</v>
      </c>
      <c r="F36" s="188"/>
      <c r="G36" s="188"/>
      <c r="H36" s="3" t="s">
        <v>57</v>
      </c>
      <c r="I36" s="3"/>
    </row>
    <row r="37" customFormat="false" ht="12" hidden="false" customHeight="false" outlineLevel="0" collapsed="false">
      <c r="A37" s="188"/>
      <c r="B37" s="203" t="s">
        <v>51</v>
      </c>
      <c r="C37" s="204" t="n">
        <f aca="false">'Finansiniai duomenys'!C17</f>
        <v>0</v>
      </c>
      <c r="D37" s="204"/>
      <c r="E37" s="205" t="n">
        <f aca="false">'Finansiniai duomenys'!E17</f>
        <v>0</v>
      </c>
      <c r="F37" s="188"/>
      <c r="G37" s="188"/>
      <c r="H37" s="3" t="s">
        <v>60</v>
      </c>
      <c r="I37" s="3"/>
    </row>
    <row r="38" customFormat="false" ht="12" hidden="false" customHeight="false" outlineLevel="0" collapsed="false">
      <c r="A38" s="188"/>
      <c r="B38" s="203" t="s">
        <v>53</v>
      </c>
      <c r="C38" s="204" t="e">
        <f aca="false">'finansiniai duomenys'!#ref!</f>
        <v>#VALUE!</v>
      </c>
      <c r="D38" s="204"/>
      <c r="E38" s="205" t="e">
        <f aca="false">'finansiniai duomenys'!#ref!</f>
        <v>#VALUE!</v>
      </c>
      <c r="F38" s="188"/>
      <c r="G38" s="188"/>
      <c r="H38" s="1" t="s">
        <v>65</v>
      </c>
      <c r="I38" s="3"/>
    </row>
    <row r="39" customFormat="false" ht="12" hidden="false" customHeight="false" outlineLevel="0" collapsed="false">
      <c r="A39" s="188"/>
      <c r="B39" s="203" t="s">
        <v>56</v>
      </c>
      <c r="C39" s="204" t="e">
        <f aca="false">'finansiniai duomenys'!#ref!</f>
        <v>#VALUE!</v>
      </c>
      <c r="D39" s="204"/>
      <c r="E39" s="205" t="e">
        <f aca="false">'finansiniai duomenys'!#ref!</f>
        <v>#VALUE!</v>
      </c>
      <c r="F39" s="188"/>
      <c r="G39" s="188"/>
      <c r="H39" s="1" t="s">
        <v>67</v>
      </c>
    </row>
    <row r="40" customFormat="false" ht="12" hidden="false" customHeight="false" outlineLevel="0" collapsed="false">
      <c r="A40" s="188"/>
      <c r="B40" s="203" t="s">
        <v>59</v>
      </c>
      <c r="C40" s="204" t="e">
        <f aca="false">'finansiniai duomenys'!#ref!</f>
        <v>#VALUE!</v>
      </c>
      <c r="D40" s="204"/>
      <c r="E40" s="205" t="e">
        <f aca="false">'finansiniai duomenys'!#ref!</f>
        <v>#VALUE!</v>
      </c>
      <c r="F40" s="188"/>
      <c r="G40" s="188"/>
    </row>
    <row r="41" customFormat="false" ht="12" hidden="false" customHeight="false" outlineLevel="0" collapsed="false">
      <c r="A41" s="188"/>
      <c r="B41" s="203" t="s">
        <v>63</v>
      </c>
      <c r="C41" s="40" t="s">
        <v>64</v>
      </c>
      <c r="D41" s="40"/>
      <c r="E41" s="206" t="e">
        <f aca="false">100%-SUM(E36:E40)</f>
        <v>#VALUE!</v>
      </c>
      <c r="F41" s="188"/>
      <c r="G41" s="188"/>
    </row>
    <row r="42" customFormat="false" ht="12" hidden="false" customHeight="false" outlineLevel="0" collapsed="false">
      <c r="A42" s="188"/>
      <c r="B42" s="203"/>
      <c r="C42" s="42"/>
      <c r="D42" s="42"/>
      <c r="E42" s="42"/>
      <c r="F42" s="188"/>
      <c r="G42" s="188"/>
    </row>
    <row r="43" customFormat="false" ht="12" hidden="false" customHeight="false" outlineLevel="0" collapsed="false">
      <c r="A43" s="188"/>
      <c r="B43" s="42" t="s">
        <v>69</v>
      </c>
      <c r="C43" s="207" t="n">
        <f aca="false">'Finansiniai duomenys'!C23</f>
        <v>1</v>
      </c>
      <c r="D43" s="207"/>
      <c r="E43" s="207"/>
      <c r="F43" s="188"/>
      <c r="G43" s="188"/>
    </row>
    <row r="44" customFormat="false" ht="19.4" hidden="false" customHeight="false" outlineLevel="0" collapsed="false">
      <c r="A44" s="188"/>
      <c r="B44" s="208" t="s">
        <v>432</v>
      </c>
      <c r="C44" s="209" t="str">
        <f aca="false">'Finansiniai duomenys'!C24</f>
        <v>Prienų rajono savivaldybė</v>
      </c>
      <c r="D44" s="209"/>
      <c r="E44" s="209"/>
      <c r="F44" s="188"/>
      <c r="G44" s="188"/>
    </row>
    <row r="45" customFormat="false" ht="12" hidden="false" customHeight="false" outlineLevel="0" collapsed="false">
      <c r="A45" s="188"/>
      <c r="B45" s="31"/>
      <c r="C45" s="42"/>
      <c r="D45" s="42"/>
      <c r="E45" s="42"/>
      <c r="F45" s="188"/>
      <c r="G45" s="188"/>
    </row>
    <row r="46" customFormat="false" ht="19.4" hidden="false" customHeight="false" outlineLevel="0" collapsed="false">
      <c r="A46" s="188"/>
      <c r="B46" s="210" t="s">
        <v>76</v>
      </c>
      <c r="C46" s="211" t="e">
        <f aca="false">'finansiniai duomenys'!#ref!</f>
        <v>#VALUE!</v>
      </c>
      <c r="D46" s="211"/>
      <c r="E46" s="211"/>
      <c r="F46" s="188"/>
      <c r="G46" s="188"/>
    </row>
    <row r="47" customFormat="false" ht="41.25" hidden="false" customHeight="true" outlineLevel="0" collapsed="false">
      <c r="A47" s="188"/>
      <c r="B47" s="210" t="s">
        <v>80</v>
      </c>
      <c r="C47" s="212" t="e">
        <f aca="false">'finansiniai duomenys'!#ref!</f>
        <v>#VALUE!</v>
      </c>
      <c r="D47" s="212"/>
      <c r="E47" s="212"/>
      <c r="F47" s="188"/>
      <c r="G47" s="188"/>
    </row>
    <row r="48" customFormat="false" ht="12" hidden="false" customHeight="false" outlineLevel="0" collapsed="false">
      <c r="A48" s="188"/>
      <c r="B48" s="31"/>
      <c r="C48" s="42"/>
      <c r="D48" s="42"/>
      <c r="E48" s="42"/>
      <c r="F48" s="188"/>
      <c r="G48" s="188"/>
    </row>
    <row r="49" customFormat="false" ht="24" hidden="false" customHeight="true" outlineLevel="0" collapsed="false">
      <c r="A49" s="188"/>
      <c r="B49" s="31"/>
      <c r="C49" s="213" t="s">
        <v>83</v>
      </c>
      <c r="D49" s="213"/>
      <c r="E49" s="213"/>
      <c r="F49" s="188"/>
      <c r="G49" s="188"/>
      <c r="H49" s="214"/>
    </row>
    <row r="50" s="214" customFormat="true" ht="12" hidden="false" customHeight="true" outlineLevel="0" collapsed="false">
      <c r="A50" s="215"/>
      <c r="B50" s="216"/>
      <c r="C50" s="217"/>
      <c r="D50" s="217"/>
      <c r="E50" s="217"/>
      <c r="F50" s="215"/>
      <c r="G50" s="215"/>
      <c r="H50" s="1"/>
      <c r="K50" s="1"/>
      <c r="L50" s="1"/>
    </row>
    <row r="51" customFormat="false" ht="12" hidden="false" customHeight="true" outlineLevel="0" collapsed="false">
      <c r="A51" s="188"/>
      <c r="B51" s="3"/>
      <c r="C51" s="218" t="s">
        <v>88</v>
      </c>
      <c r="D51" s="218"/>
      <c r="E51" s="218"/>
      <c r="F51" s="188"/>
      <c r="G51" s="188"/>
    </row>
    <row r="52" customFormat="false" ht="12" hidden="false" customHeight="true" outlineLevel="0" collapsed="false">
      <c r="A52" s="188"/>
      <c r="B52" s="3"/>
      <c r="C52" s="219" t="s">
        <v>90</v>
      </c>
      <c r="D52" s="219"/>
      <c r="E52" s="219"/>
      <c r="F52" s="188"/>
      <c r="G52" s="188"/>
    </row>
    <row r="53" customFormat="false" ht="12" hidden="false" customHeight="false" outlineLevel="0" collapsed="false">
      <c r="A53" s="188"/>
      <c r="B53" s="220" t="s">
        <v>92</v>
      </c>
      <c r="C53" s="221" t="s">
        <v>433</v>
      </c>
      <c r="D53" s="66"/>
      <c r="E53" s="221" t="s">
        <v>434</v>
      </c>
      <c r="F53" s="188"/>
      <c r="G53" s="188"/>
    </row>
    <row r="54" customFormat="false" ht="12" hidden="false" customHeight="false" outlineLevel="0" collapsed="false">
      <c r="A54" s="188"/>
      <c r="B54" s="222" t="s">
        <v>96</v>
      </c>
      <c r="C54" s="91"/>
      <c r="D54" s="106"/>
      <c r="E54" s="223"/>
      <c r="F54" s="188"/>
      <c r="G54" s="188"/>
    </row>
    <row r="55" customFormat="false" ht="12" hidden="false" customHeight="false" outlineLevel="0" collapsed="false">
      <c r="A55" s="188"/>
      <c r="B55" s="222" t="s">
        <v>99</v>
      </c>
      <c r="C55" s="71"/>
      <c r="D55" s="85"/>
      <c r="E55" s="224"/>
      <c r="F55" s="188"/>
      <c r="G55" s="188"/>
      <c r="H55" s="225"/>
    </row>
    <row r="56" s="225" customFormat="true" ht="12" hidden="false" customHeight="false" outlineLevel="0" collapsed="false">
      <c r="A56" s="226"/>
      <c r="B56" s="227" t="s">
        <v>101</v>
      </c>
      <c r="C56" s="74" t="n">
        <f aca="false">+C54-C55</f>
        <v>0</v>
      </c>
      <c r="D56" s="3"/>
      <c r="E56" s="228" t="n">
        <f aca="false">+E54-E55</f>
        <v>0</v>
      </c>
      <c r="F56" s="226"/>
      <c r="G56" s="226"/>
      <c r="K56" s="1"/>
      <c r="L56" s="1"/>
    </row>
    <row r="57" s="225" customFormat="true" ht="12" hidden="false" customHeight="false" outlineLevel="0" collapsed="false">
      <c r="A57" s="226"/>
      <c r="B57" s="222" t="s">
        <v>103</v>
      </c>
      <c r="C57" s="229"/>
      <c r="D57" s="85"/>
      <c r="E57" s="230"/>
      <c r="F57" s="226"/>
      <c r="G57" s="226"/>
      <c r="H57" s="1"/>
      <c r="K57" s="1"/>
      <c r="L57" s="1"/>
    </row>
    <row r="58" customFormat="false" ht="12" hidden="false" customHeight="false" outlineLevel="0" collapsed="false">
      <c r="A58" s="188"/>
      <c r="B58" s="222" t="s">
        <v>106</v>
      </c>
      <c r="C58" s="81"/>
      <c r="D58" s="85"/>
      <c r="E58" s="97"/>
      <c r="F58" s="188"/>
      <c r="G58" s="188"/>
      <c r="H58" s="225"/>
    </row>
    <row r="59" s="225" customFormat="true" ht="12" hidden="false" customHeight="false" outlineLevel="0" collapsed="false">
      <c r="A59" s="226"/>
      <c r="B59" s="227" t="s">
        <v>108</v>
      </c>
      <c r="C59" s="74" t="n">
        <f aca="false">+C56-C57-C58</f>
        <v>0</v>
      </c>
      <c r="D59" s="3"/>
      <c r="E59" s="228" t="n">
        <f aca="false">+E56-E57-E58</f>
        <v>0</v>
      </c>
      <c r="F59" s="226"/>
      <c r="G59" s="226"/>
      <c r="K59" s="1"/>
      <c r="L59" s="1"/>
    </row>
    <row r="60" s="225" customFormat="true" ht="12" hidden="false" customHeight="false" outlineLevel="0" collapsed="false">
      <c r="A60" s="226"/>
      <c r="B60" s="222" t="s">
        <v>110</v>
      </c>
      <c r="C60" s="91"/>
      <c r="D60" s="3"/>
      <c r="E60" s="231"/>
      <c r="F60" s="226"/>
      <c r="G60" s="226"/>
      <c r="H60" s="1"/>
      <c r="K60" s="76"/>
      <c r="L60" s="80"/>
    </row>
    <row r="61" customFormat="false" ht="12" hidden="false" customHeight="false" outlineLevel="0" collapsed="false">
      <c r="A61" s="188"/>
      <c r="B61" s="222" t="s">
        <v>112</v>
      </c>
      <c r="C61" s="81"/>
      <c r="D61" s="3"/>
      <c r="E61" s="232"/>
      <c r="F61" s="188"/>
      <c r="G61" s="188"/>
    </row>
    <row r="62" customFormat="false" ht="12" hidden="false" customHeight="false" outlineLevel="0" collapsed="false">
      <c r="A62" s="188"/>
      <c r="B62" s="222" t="s">
        <v>115</v>
      </c>
      <c r="C62" s="88" t="n">
        <f aca="false">C63-C64</f>
        <v>0</v>
      </c>
      <c r="D62" s="3"/>
      <c r="E62" s="233" t="n">
        <f aca="false">E63-E64</f>
        <v>0</v>
      </c>
      <c r="F62" s="188"/>
      <c r="G62" s="188"/>
    </row>
    <row r="63" customFormat="false" ht="12" hidden="false" customHeight="false" outlineLevel="0" collapsed="false">
      <c r="A63" s="188"/>
      <c r="B63" s="234" t="s">
        <v>117</v>
      </c>
      <c r="C63" s="91"/>
      <c r="D63" s="85"/>
      <c r="E63" s="223"/>
      <c r="F63" s="188"/>
      <c r="G63" s="188"/>
    </row>
    <row r="64" customFormat="false" ht="12" hidden="false" customHeight="false" outlineLevel="0" collapsed="false">
      <c r="A64" s="188"/>
      <c r="B64" s="234" t="s">
        <v>119</v>
      </c>
      <c r="C64" s="71"/>
      <c r="D64" s="85"/>
      <c r="E64" s="224"/>
      <c r="F64" s="188"/>
      <c r="G64" s="188"/>
      <c r="H64" s="225"/>
    </row>
    <row r="65" s="225" customFormat="true" ht="12" hidden="false" customHeight="false" outlineLevel="0" collapsed="false">
      <c r="A65" s="226"/>
      <c r="B65" s="227" t="s">
        <v>125</v>
      </c>
      <c r="C65" s="74" t="n">
        <f aca="false">+C59+C60+C61+C62</f>
        <v>0</v>
      </c>
      <c r="D65" s="3"/>
      <c r="E65" s="228" t="n">
        <f aca="false">+E59+E60+E61+E62</f>
        <v>0</v>
      </c>
      <c r="F65" s="226"/>
      <c r="G65" s="226"/>
      <c r="H65" s="1"/>
      <c r="K65" s="1"/>
      <c r="L65" s="1"/>
    </row>
    <row r="66" customFormat="false" ht="12" hidden="false" customHeight="false" outlineLevel="0" collapsed="false">
      <c r="A66" s="188"/>
      <c r="B66" s="222" t="s">
        <v>127</v>
      </c>
      <c r="C66" s="81"/>
      <c r="D66" s="3"/>
      <c r="E66" s="232"/>
      <c r="F66" s="188"/>
      <c r="G66" s="188"/>
      <c r="H66" s="225"/>
    </row>
    <row r="67" s="225" customFormat="true" ht="12" hidden="false" customHeight="false" outlineLevel="0" collapsed="false">
      <c r="A67" s="226"/>
      <c r="B67" s="227" t="s">
        <v>129</v>
      </c>
      <c r="C67" s="74" t="n">
        <f aca="false">C65-C66</f>
        <v>0</v>
      </c>
      <c r="D67" s="3"/>
      <c r="E67" s="228" t="n">
        <f aca="false">E65-E66</f>
        <v>0</v>
      </c>
      <c r="F67" s="226"/>
      <c r="G67" s="226"/>
      <c r="H67" s="1"/>
      <c r="K67" s="1"/>
      <c r="L67" s="1"/>
    </row>
    <row r="68" s="225" customFormat="true" ht="19.4" hidden="false" customHeight="false" outlineLevel="0" collapsed="false">
      <c r="A68" s="226"/>
      <c r="B68" s="235" t="s">
        <v>435</v>
      </c>
      <c r="C68" s="236"/>
      <c r="D68" s="3"/>
      <c r="E68" s="237"/>
      <c r="F68" s="226"/>
      <c r="G68" s="226"/>
      <c r="H68" s="1"/>
      <c r="K68" s="1"/>
      <c r="L68" s="1"/>
    </row>
    <row r="69" customFormat="false" ht="16.5" hidden="false" customHeight="true" outlineLevel="0" collapsed="false">
      <c r="A69" s="188"/>
      <c r="B69" s="3"/>
      <c r="C69" s="3"/>
      <c r="D69" s="3"/>
      <c r="E69" s="3"/>
      <c r="F69" s="188"/>
      <c r="G69" s="188"/>
    </row>
    <row r="70" customFormat="false" ht="12" hidden="false" customHeight="false" outlineLevel="0" collapsed="false">
      <c r="A70" s="188"/>
      <c r="B70" s="220" t="s">
        <v>133</v>
      </c>
      <c r="C70" s="238" t="n">
        <v>42369</v>
      </c>
      <c r="D70" s="66"/>
      <c r="E70" s="238" t="n">
        <v>42735</v>
      </c>
      <c r="F70" s="188"/>
      <c r="G70" s="188"/>
    </row>
    <row r="71" customFormat="false" ht="12" hidden="false" customHeight="false" outlineLevel="0" collapsed="false">
      <c r="A71" s="188"/>
      <c r="B71" s="239" t="s">
        <v>135</v>
      </c>
      <c r="C71" s="91"/>
      <c r="D71" s="3"/>
      <c r="E71" s="240"/>
      <c r="F71" s="188"/>
      <c r="G71" s="188"/>
    </row>
    <row r="72" customFormat="false" ht="12" hidden="false" customHeight="false" outlineLevel="0" collapsed="false">
      <c r="A72" s="188"/>
      <c r="B72" s="239" t="s">
        <v>137</v>
      </c>
      <c r="C72" s="93"/>
      <c r="D72" s="3"/>
      <c r="E72" s="241"/>
      <c r="F72" s="188"/>
      <c r="G72" s="188"/>
    </row>
    <row r="73" customFormat="false" ht="12" hidden="false" customHeight="false" outlineLevel="0" collapsed="false">
      <c r="A73" s="188"/>
      <c r="B73" s="239" t="s">
        <v>139</v>
      </c>
      <c r="C73" s="93"/>
      <c r="D73" s="3"/>
      <c r="E73" s="241"/>
      <c r="F73" s="188"/>
      <c r="G73" s="188"/>
    </row>
    <row r="74" customFormat="false" ht="19.4" hidden="false" customHeight="false" outlineLevel="0" collapsed="false">
      <c r="A74" s="188"/>
      <c r="B74" s="239" t="s">
        <v>141</v>
      </c>
      <c r="C74" s="93"/>
      <c r="D74" s="3"/>
      <c r="E74" s="241"/>
      <c r="F74" s="188"/>
      <c r="G74" s="188"/>
    </row>
    <row r="75" customFormat="false" ht="12" hidden="false" customHeight="false" outlineLevel="0" collapsed="false">
      <c r="A75" s="188"/>
      <c r="B75" s="239" t="s">
        <v>436</v>
      </c>
      <c r="C75" s="71"/>
      <c r="D75" s="3"/>
      <c r="E75" s="242"/>
      <c r="F75" s="188"/>
      <c r="G75" s="188"/>
      <c r="H75" s="225"/>
    </row>
    <row r="76" s="225" customFormat="true" ht="12" hidden="false" customHeight="false" outlineLevel="0" collapsed="false">
      <c r="A76" s="226"/>
      <c r="B76" s="243" t="s">
        <v>143</v>
      </c>
      <c r="C76" s="99" t="n">
        <f aca="false">SUM(C71:C75)</f>
        <v>0</v>
      </c>
      <c r="D76" s="3"/>
      <c r="E76" s="99" t="n">
        <f aca="false">SUM(E71:E75)</f>
        <v>0</v>
      </c>
      <c r="F76" s="226"/>
      <c r="G76" s="226"/>
      <c r="H76" s="1"/>
      <c r="K76" s="1"/>
      <c r="L76" s="1"/>
    </row>
    <row r="77" customFormat="false" ht="7.5" hidden="false" customHeight="true" outlineLevel="0" collapsed="false">
      <c r="A77" s="188"/>
      <c r="B77" s="3"/>
      <c r="C77" s="118"/>
      <c r="D77" s="78"/>
      <c r="E77" s="118"/>
      <c r="F77" s="188"/>
      <c r="G77" s="188"/>
    </row>
    <row r="78" customFormat="false" ht="11.25" hidden="false" customHeight="true" outlineLevel="0" collapsed="false">
      <c r="A78" s="188"/>
      <c r="B78" s="244" t="s">
        <v>437</v>
      </c>
      <c r="C78" s="91"/>
      <c r="D78" s="78"/>
      <c r="E78" s="223"/>
      <c r="F78" s="188"/>
      <c r="G78" s="188"/>
    </row>
    <row r="79" customFormat="false" ht="12" hidden="false" customHeight="false" outlineLevel="0" collapsed="false">
      <c r="A79" s="188"/>
      <c r="B79" s="245" t="s">
        <v>149</v>
      </c>
      <c r="C79" s="93"/>
      <c r="D79" s="78"/>
      <c r="E79" s="117"/>
      <c r="F79" s="188"/>
      <c r="G79" s="188"/>
    </row>
    <row r="80" customFormat="false" ht="12" hidden="false" customHeight="false" outlineLevel="0" collapsed="false">
      <c r="A80" s="188"/>
      <c r="B80" s="246" t="s">
        <v>438</v>
      </c>
      <c r="C80" s="93"/>
      <c r="D80" s="78"/>
      <c r="E80" s="117"/>
      <c r="F80" s="188"/>
      <c r="G80" s="188"/>
    </row>
    <row r="81" customFormat="false" ht="12" hidden="false" customHeight="false" outlineLevel="0" collapsed="false">
      <c r="A81" s="188"/>
      <c r="B81" s="246" t="s">
        <v>164</v>
      </c>
      <c r="C81" s="71"/>
      <c r="D81" s="78"/>
      <c r="E81" s="224"/>
      <c r="F81" s="188"/>
      <c r="G81" s="188"/>
      <c r="H81" s="225"/>
    </row>
    <row r="82" s="225" customFormat="true" ht="10.5" hidden="false" customHeight="true" outlineLevel="0" collapsed="false">
      <c r="A82" s="226"/>
      <c r="B82" s="243" t="s">
        <v>166</v>
      </c>
      <c r="C82" s="99" t="n">
        <f aca="false">SUM(C78:C81)</f>
        <v>0</v>
      </c>
      <c r="D82" s="3"/>
      <c r="E82" s="99" t="n">
        <f aca="false">SUM(E78:E81)</f>
        <v>0</v>
      </c>
      <c r="F82" s="226"/>
      <c r="G82" s="226"/>
      <c r="K82" s="1"/>
      <c r="L82" s="1"/>
    </row>
    <row r="83" s="225" customFormat="true" ht="10.5" hidden="false" customHeight="true" outlineLevel="0" collapsed="false">
      <c r="A83" s="226"/>
      <c r="B83" s="243"/>
      <c r="C83" s="99"/>
      <c r="D83" s="3"/>
      <c r="E83" s="99"/>
      <c r="F83" s="226"/>
      <c r="G83" s="226"/>
      <c r="K83" s="1"/>
      <c r="L83" s="1"/>
    </row>
    <row r="84" s="225" customFormat="true" ht="10.5" hidden="false" customHeight="true" outlineLevel="0" collapsed="false">
      <c r="A84" s="226"/>
      <c r="B84" s="243" t="s">
        <v>170</v>
      </c>
      <c r="C84" s="93"/>
      <c r="D84" s="3"/>
      <c r="E84" s="241"/>
      <c r="F84" s="226"/>
      <c r="G84" s="226"/>
      <c r="K84" s="1"/>
      <c r="L84" s="1"/>
    </row>
    <row r="85" s="225" customFormat="true" ht="10.5" hidden="false" customHeight="true" outlineLevel="0" collapsed="false">
      <c r="A85" s="226"/>
      <c r="B85" s="243"/>
      <c r="C85" s="99"/>
      <c r="D85" s="3"/>
      <c r="E85" s="99"/>
      <c r="F85" s="226"/>
      <c r="G85" s="226"/>
      <c r="K85" s="1"/>
      <c r="L85" s="1"/>
    </row>
    <row r="86" s="225" customFormat="true" ht="12" hidden="false" customHeight="false" outlineLevel="0" collapsed="false">
      <c r="A86" s="226"/>
      <c r="B86" s="243" t="s">
        <v>173</v>
      </c>
      <c r="C86" s="93"/>
      <c r="D86" s="3"/>
      <c r="E86" s="117"/>
      <c r="F86" s="226"/>
      <c r="G86" s="226"/>
      <c r="H86" s="1"/>
      <c r="K86" s="1"/>
      <c r="L86" s="1"/>
    </row>
    <row r="87" customFormat="false" ht="7.5" hidden="false" customHeight="true" outlineLevel="0" collapsed="false">
      <c r="A87" s="188"/>
      <c r="B87" s="3"/>
      <c r="C87" s="118"/>
      <c r="D87" s="3"/>
      <c r="E87" s="118"/>
      <c r="F87" s="188"/>
      <c r="G87" s="188"/>
      <c r="H87" s="225"/>
    </row>
    <row r="88" s="225" customFormat="true" ht="12" hidden="false" customHeight="false" outlineLevel="0" collapsed="false">
      <c r="A88" s="226"/>
      <c r="B88" s="247" t="s">
        <v>176</v>
      </c>
      <c r="C88" s="99" t="n">
        <f aca="false">SUM(C76,C82,C84,C86)</f>
        <v>0</v>
      </c>
      <c r="D88" s="3"/>
      <c r="E88" s="99" t="n">
        <f aca="false">SUM(E76,E82,E84,E86)</f>
        <v>0</v>
      </c>
      <c r="F88" s="226"/>
      <c r="G88" s="226"/>
      <c r="H88" s="1"/>
      <c r="K88" s="1"/>
      <c r="L88" s="1"/>
    </row>
    <row r="89" customFormat="false" ht="12" hidden="false" customHeight="false" outlineLevel="0" collapsed="false">
      <c r="A89" s="188"/>
      <c r="B89" s="248"/>
      <c r="C89" s="118"/>
      <c r="D89" s="3"/>
      <c r="E89" s="118"/>
      <c r="F89" s="188"/>
      <c r="G89" s="188"/>
      <c r="H89" s="225"/>
    </row>
    <row r="90" s="225" customFormat="true" ht="24.75" hidden="false" customHeight="true" outlineLevel="0" collapsed="false">
      <c r="A90" s="226"/>
      <c r="B90" s="249" t="s">
        <v>180</v>
      </c>
      <c r="C90" s="93"/>
      <c r="D90" s="3"/>
      <c r="E90" s="241"/>
      <c r="F90" s="226"/>
      <c r="G90" s="226"/>
      <c r="K90" s="1"/>
      <c r="L90" s="1"/>
    </row>
    <row r="91" s="225" customFormat="true" ht="12" hidden="false" customHeight="false" outlineLevel="0" collapsed="false">
      <c r="A91" s="226"/>
      <c r="B91" s="250" t="s">
        <v>183</v>
      </c>
      <c r="C91" s="93"/>
      <c r="D91" s="85"/>
      <c r="E91" s="117"/>
      <c r="F91" s="226"/>
      <c r="G91" s="226"/>
      <c r="K91" s="1"/>
      <c r="L91" s="1"/>
    </row>
    <row r="92" s="225" customFormat="true" ht="12" hidden="false" customHeight="false" outlineLevel="0" collapsed="false">
      <c r="A92" s="226"/>
      <c r="B92" s="249" t="s">
        <v>185</v>
      </c>
      <c r="C92" s="93"/>
      <c r="D92" s="3"/>
      <c r="E92" s="241"/>
      <c r="F92" s="226"/>
      <c r="G92" s="226"/>
      <c r="K92" s="1"/>
      <c r="L92" s="1"/>
    </row>
    <row r="93" s="225" customFormat="true" ht="12" hidden="false" customHeight="false" outlineLevel="0" collapsed="false">
      <c r="A93" s="226"/>
      <c r="B93" s="249" t="s">
        <v>187</v>
      </c>
      <c r="C93" s="93"/>
      <c r="D93" s="3"/>
      <c r="E93" s="241"/>
      <c r="F93" s="226"/>
      <c r="G93" s="226"/>
      <c r="K93" s="1"/>
      <c r="L93" s="1"/>
    </row>
    <row r="94" s="225" customFormat="true" ht="12" hidden="false" customHeight="false" outlineLevel="0" collapsed="false">
      <c r="A94" s="226"/>
      <c r="B94" s="249" t="s">
        <v>192</v>
      </c>
      <c r="C94" s="93"/>
      <c r="D94" s="3"/>
      <c r="E94" s="241"/>
      <c r="F94" s="226"/>
      <c r="G94" s="226"/>
      <c r="K94" s="1"/>
      <c r="L94" s="1"/>
    </row>
    <row r="95" s="225" customFormat="true" ht="12" hidden="false" customHeight="false" outlineLevel="0" collapsed="false">
      <c r="A95" s="226"/>
      <c r="B95" s="249" t="s">
        <v>194</v>
      </c>
      <c r="C95" s="93"/>
      <c r="D95" s="3"/>
      <c r="E95" s="241"/>
      <c r="F95" s="226"/>
      <c r="G95" s="226"/>
      <c r="K95" s="1"/>
      <c r="L95" s="1"/>
    </row>
    <row r="96" s="225" customFormat="true" ht="12" hidden="false" customHeight="false" outlineLevel="0" collapsed="false">
      <c r="A96" s="226"/>
      <c r="B96" s="250" t="s">
        <v>196</v>
      </c>
      <c r="C96" s="93"/>
      <c r="D96" s="3"/>
      <c r="E96" s="241"/>
      <c r="F96" s="226"/>
      <c r="G96" s="226"/>
      <c r="K96" s="1"/>
      <c r="L96" s="1"/>
    </row>
    <row r="97" s="225" customFormat="true" ht="12" hidden="false" customHeight="false" outlineLevel="0" collapsed="false">
      <c r="A97" s="226"/>
      <c r="B97" s="249" t="s">
        <v>199</v>
      </c>
      <c r="C97" s="93"/>
      <c r="D97" s="3"/>
      <c r="E97" s="241"/>
      <c r="F97" s="226"/>
      <c r="G97" s="188"/>
      <c r="K97" s="1"/>
      <c r="L97" s="1"/>
    </row>
    <row r="98" s="225" customFormat="true" ht="37.5" hidden="false" customHeight="true" outlineLevel="0" collapsed="false">
      <c r="A98" s="226"/>
      <c r="B98" s="249" t="s">
        <v>439</v>
      </c>
      <c r="C98" s="97"/>
      <c r="D98" s="85"/>
      <c r="E98" s="242"/>
      <c r="F98" s="226"/>
      <c r="G98" s="188"/>
      <c r="K98" s="1"/>
      <c r="L98" s="1"/>
    </row>
    <row r="99" s="225" customFormat="true" ht="12" hidden="false" customHeight="false" outlineLevel="0" collapsed="false">
      <c r="A99" s="226"/>
      <c r="B99" s="227" t="s">
        <v>201</v>
      </c>
      <c r="C99" s="99" t="n">
        <f aca="false">SUM(C90,C92:C95,C97:C97)</f>
        <v>0</v>
      </c>
      <c r="D99" s="3"/>
      <c r="E99" s="99" t="n">
        <f aca="false">SUM(E90,E92:E95,E97:E97)</f>
        <v>0</v>
      </c>
      <c r="F99" s="226"/>
      <c r="G99" s="226"/>
      <c r="H99" s="1"/>
      <c r="K99" s="1"/>
      <c r="L99" s="1"/>
    </row>
    <row r="100" customFormat="false" ht="7.5" hidden="false" customHeight="true" outlineLevel="0" collapsed="false">
      <c r="A100" s="188"/>
      <c r="B100" s="222"/>
      <c r="C100" s="118"/>
      <c r="D100" s="3"/>
      <c r="E100" s="118"/>
      <c r="F100" s="188"/>
      <c r="G100" s="188"/>
      <c r="H100" s="225"/>
    </row>
    <row r="101" s="225" customFormat="true" ht="12" hidden="false" customHeight="false" outlineLevel="0" collapsed="false">
      <c r="A101" s="226"/>
      <c r="B101" s="227" t="s">
        <v>205</v>
      </c>
      <c r="C101" s="93"/>
      <c r="D101" s="3"/>
      <c r="E101" s="241"/>
      <c r="F101" s="226"/>
      <c r="G101" s="226"/>
      <c r="K101" s="1"/>
      <c r="L101" s="1"/>
    </row>
    <row r="102" s="225" customFormat="true" ht="12" hidden="false" customHeight="false" outlineLevel="0" collapsed="false">
      <c r="A102" s="226"/>
      <c r="B102" s="227"/>
      <c r="C102" s="118"/>
      <c r="D102" s="3"/>
      <c r="E102" s="118"/>
      <c r="F102" s="226"/>
      <c r="G102" s="226"/>
      <c r="K102" s="1"/>
      <c r="L102" s="1"/>
    </row>
    <row r="103" s="225" customFormat="true" ht="12" hidden="false" customHeight="false" outlineLevel="0" collapsed="false">
      <c r="A103" s="226"/>
      <c r="B103" s="227" t="s">
        <v>440</v>
      </c>
      <c r="C103" s="97"/>
      <c r="D103" s="85"/>
      <c r="E103" s="97"/>
      <c r="F103" s="226"/>
      <c r="G103" s="226"/>
      <c r="H103" s="1"/>
      <c r="K103" s="1"/>
      <c r="L103" s="1"/>
    </row>
    <row r="104" customFormat="false" ht="7.5" hidden="false" customHeight="true" outlineLevel="0" collapsed="false">
      <c r="A104" s="188"/>
      <c r="B104" s="222"/>
      <c r="C104" s="118"/>
      <c r="D104" s="3"/>
      <c r="E104" s="118"/>
      <c r="F104" s="188"/>
      <c r="G104" s="188"/>
    </row>
    <row r="105" customFormat="false" ht="12" hidden="false" customHeight="false" outlineLevel="0" collapsed="false">
      <c r="A105" s="188"/>
      <c r="B105" s="234" t="s">
        <v>441</v>
      </c>
      <c r="C105" s="117"/>
      <c r="D105" s="85"/>
      <c r="E105" s="241"/>
      <c r="F105" s="188"/>
      <c r="G105" s="188"/>
    </row>
    <row r="106" customFormat="false" ht="12" hidden="false" customHeight="false" outlineLevel="0" collapsed="false">
      <c r="A106" s="188"/>
      <c r="B106" s="251" t="s">
        <v>216</v>
      </c>
      <c r="C106" s="93"/>
      <c r="D106" s="85"/>
      <c r="E106" s="117"/>
      <c r="F106" s="188"/>
      <c r="G106" s="188"/>
    </row>
    <row r="107" customFormat="false" ht="12" hidden="false" customHeight="false" outlineLevel="0" collapsed="false">
      <c r="A107" s="188"/>
      <c r="B107" s="234" t="s">
        <v>442</v>
      </c>
      <c r="C107" s="117"/>
      <c r="D107" s="85"/>
      <c r="E107" s="117"/>
      <c r="F107" s="188"/>
      <c r="G107" s="188"/>
    </row>
    <row r="108" customFormat="false" ht="12" hidden="false" customHeight="false" outlineLevel="0" collapsed="false">
      <c r="A108" s="188"/>
      <c r="B108" s="251" t="s">
        <v>222</v>
      </c>
      <c r="C108" s="93"/>
      <c r="D108" s="78"/>
      <c r="E108" s="117"/>
      <c r="F108" s="188"/>
      <c r="G108" s="188"/>
    </row>
    <row r="109" customFormat="false" ht="19.4" hidden="false" customHeight="false" outlineLevel="0" collapsed="false">
      <c r="A109" s="188"/>
      <c r="B109" s="251" t="s">
        <v>443</v>
      </c>
      <c r="C109" s="93"/>
      <c r="D109" s="78"/>
      <c r="E109" s="117"/>
      <c r="F109" s="188"/>
      <c r="G109" s="188"/>
      <c r="H109" s="225"/>
    </row>
    <row r="110" s="225" customFormat="true" ht="12" hidden="false" customHeight="false" outlineLevel="0" collapsed="false">
      <c r="A110" s="226"/>
      <c r="B110" s="227" t="s">
        <v>444</v>
      </c>
      <c r="C110" s="99" t="n">
        <f aca="false">SUM(C105,C107)</f>
        <v>0</v>
      </c>
      <c r="D110" s="3"/>
      <c r="E110" s="99" t="n">
        <f aca="false">SUM(E105,E107)</f>
        <v>0</v>
      </c>
      <c r="F110" s="226"/>
      <c r="G110" s="226"/>
      <c r="K110" s="1"/>
      <c r="L110" s="1"/>
    </row>
    <row r="111" s="225" customFormat="true" ht="12" hidden="false" customHeight="false" outlineLevel="0" collapsed="false">
      <c r="A111" s="226"/>
      <c r="B111" s="227"/>
      <c r="C111" s="99"/>
      <c r="D111" s="3"/>
      <c r="E111" s="99"/>
      <c r="F111" s="226"/>
      <c r="G111" s="226"/>
      <c r="K111" s="1"/>
      <c r="L111" s="1"/>
    </row>
    <row r="112" s="225" customFormat="true" ht="12" hidden="false" customHeight="false" outlineLevel="0" collapsed="false">
      <c r="A112" s="226"/>
      <c r="B112" s="227" t="s">
        <v>231</v>
      </c>
      <c r="C112" s="93"/>
      <c r="D112" s="3"/>
      <c r="E112" s="241"/>
      <c r="F112" s="226"/>
      <c r="G112" s="226"/>
      <c r="K112" s="1"/>
      <c r="L112" s="1"/>
    </row>
    <row r="113" s="225" customFormat="true" ht="7.5" hidden="false" customHeight="true" outlineLevel="0" collapsed="false">
      <c r="A113" s="226"/>
      <c r="B113" s="227"/>
      <c r="C113" s="99"/>
      <c r="D113" s="3"/>
      <c r="E113" s="99"/>
      <c r="F113" s="226"/>
      <c r="G113" s="226"/>
      <c r="K113" s="1"/>
      <c r="L113" s="1"/>
    </row>
    <row r="114" s="225" customFormat="true" ht="12" hidden="false" customHeight="false" outlineLevel="0" collapsed="false">
      <c r="A114" s="226"/>
      <c r="B114" s="227" t="s">
        <v>234</v>
      </c>
      <c r="C114" s="86"/>
      <c r="D114" s="3"/>
      <c r="E114" s="241"/>
      <c r="F114" s="226"/>
      <c r="G114" s="226"/>
      <c r="H114" s="1"/>
      <c r="K114" s="1"/>
      <c r="L114" s="1"/>
    </row>
    <row r="115" customFormat="false" ht="7.5" hidden="false" customHeight="true" outlineLevel="0" collapsed="false">
      <c r="A115" s="188"/>
      <c r="B115" s="3"/>
      <c r="C115" s="118"/>
      <c r="D115" s="3"/>
      <c r="E115" s="118"/>
      <c r="F115" s="188"/>
      <c r="G115" s="188"/>
      <c r="H115" s="225"/>
    </row>
    <row r="116" s="225" customFormat="true" ht="12" hidden="false" customHeight="false" outlineLevel="0" collapsed="false">
      <c r="A116" s="226"/>
      <c r="B116" s="227" t="s">
        <v>239</v>
      </c>
      <c r="C116" s="99" t="n">
        <f aca="false">SUM(C99,C101,C103,C110,C112,C114)</f>
        <v>0</v>
      </c>
      <c r="D116" s="3"/>
      <c r="E116" s="99" t="n">
        <f aca="false">SUM(E99,E101,E103,E110,E112,E114)</f>
        <v>0</v>
      </c>
      <c r="F116" s="226"/>
      <c r="G116" s="226"/>
      <c r="K116" s="1"/>
      <c r="L116" s="1"/>
    </row>
    <row r="117" s="225" customFormat="true" ht="12" hidden="false" customHeight="false" outlineLevel="0" collapsed="false">
      <c r="A117" s="226"/>
      <c r="B117" s="227"/>
      <c r="C117" s="127"/>
      <c r="D117" s="3"/>
      <c r="E117" s="127"/>
      <c r="F117" s="226"/>
      <c r="G117" s="226"/>
      <c r="K117" s="1"/>
      <c r="L117" s="1"/>
    </row>
    <row r="118" s="225" customFormat="true" ht="12" hidden="false" customHeight="false" outlineLevel="0" collapsed="false">
      <c r="A118" s="226"/>
      <c r="B118" s="227" t="s">
        <v>242</v>
      </c>
      <c r="C118" s="129" t="str">
        <f aca="false">IF(ROUND((C88-C116)/2,1)=0,"Balansas",C88-C116)</f>
        <v>Balansas</v>
      </c>
      <c r="D118" s="3"/>
      <c r="E118" s="129" t="str">
        <f aca="false">IF(ROUND((E88-E116)/2,1)=0,"Balansas",E88-E116)</f>
        <v>Balansas</v>
      </c>
      <c r="F118" s="226"/>
      <c r="G118" s="226"/>
      <c r="H118" s="1"/>
      <c r="K118" s="1"/>
      <c r="L118" s="1"/>
    </row>
    <row r="119" customFormat="false" ht="12" hidden="false" customHeight="false" outlineLevel="0" collapsed="false">
      <c r="A119" s="188"/>
      <c r="B119" s="3"/>
      <c r="C119" s="3"/>
      <c r="D119" s="3"/>
      <c r="E119" s="3"/>
      <c r="F119" s="188"/>
      <c r="G119" s="188"/>
    </row>
    <row r="120" customFormat="false" ht="12" hidden="false" customHeight="false" outlineLevel="0" collapsed="false">
      <c r="A120" s="188"/>
      <c r="B120" s="3"/>
      <c r="C120" s="3"/>
      <c r="D120" s="3"/>
      <c r="E120" s="3"/>
      <c r="F120" s="188"/>
      <c r="G120" s="188"/>
    </row>
    <row r="121" customFormat="false" ht="12" hidden="false" customHeight="false" outlineLevel="0" collapsed="false">
      <c r="A121" s="188"/>
      <c r="B121" s="252" t="s">
        <v>246</v>
      </c>
      <c r="C121" s="132"/>
      <c r="D121" s="85"/>
      <c r="E121" s="253"/>
      <c r="F121" s="188"/>
      <c r="G121" s="188"/>
    </row>
    <row r="122" customFormat="false" ht="12" hidden="false" customHeight="false" outlineLevel="0" collapsed="false">
      <c r="A122" s="188"/>
      <c r="B122" s="3"/>
      <c r="C122" s="3"/>
      <c r="D122" s="3"/>
      <c r="E122" s="3"/>
      <c r="F122" s="188"/>
      <c r="G122" s="188"/>
    </row>
    <row r="123" customFormat="false" ht="12" hidden="false" customHeight="false" outlineLevel="0" collapsed="false">
      <c r="A123" s="188"/>
      <c r="B123" s="222"/>
      <c r="C123" s="3"/>
      <c r="D123" s="3"/>
      <c r="E123" s="3"/>
      <c r="F123" s="188"/>
      <c r="G123" s="188"/>
    </row>
    <row r="124" customFormat="false" ht="12" hidden="false" customHeight="false" outlineLevel="0" collapsed="false">
      <c r="A124" s="188"/>
      <c r="B124" s="220" t="s">
        <v>250</v>
      </c>
      <c r="C124" s="66" t="str">
        <f aca="false">C53</f>
        <v>2015 metai</v>
      </c>
      <c r="D124" s="66"/>
      <c r="E124" s="66" t="str">
        <f aca="false">E53</f>
        <v>2016 metai</v>
      </c>
      <c r="F124" s="188"/>
      <c r="G124" s="188"/>
    </row>
    <row r="125" customFormat="false" ht="12" hidden="false" customHeight="false" outlineLevel="0" collapsed="false">
      <c r="A125" s="188"/>
      <c r="B125" s="254" t="s">
        <v>445</v>
      </c>
      <c r="C125" s="255" t="s">
        <v>446</v>
      </c>
      <c r="D125" s="256"/>
      <c r="E125" s="257"/>
      <c r="F125" s="188"/>
      <c r="G125" s="188"/>
    </row>
    <row r="126" customFormat="false" ht="12" hidden="false" customHeight="false" outlineLevel="0" collapsed="false">
      <c r="A126" s="188"/>
      <c r="B126" s="258"/>
      <c r="C126" s="256"/>
      <c r="D126" s="256"/>
      <c r="E126" s="256"/>
      <c r="F126" s="188"/>
      <c r="G126" s="188"/>
    </row>
    <row r="127" customFormat="false" ht="12" hidden="false" customHeight="false" outlineLevel="0" collapsed="false">
      <c r="A127" s="188"/>
      <c r="B127" s="259" t="s">
        <v>252</v>
      </c>
      <c r="C127" s="93"/>
      <c r="D127" s="3"/>
      <c r="E127" s="241"/>
      <c r="F127" s="188"/>
      <c r="G127" s="188"/>
    </row>
    <row r="128" customFormat="false" ht="9" hidden="false" customHeight="true" outlineLevel="0" collapsed="false">
      <c r="A128" s="188"/>
      <c r="B128" s="3"/>
      <c r="C128" s="118"/>
      <c r="D128" s="260"/>
      <c r="E128" s="118"/>
      <c r="F128" s="188"/>
      <c r="G128" s="188"/>
    </row>
    <row r="129" customFormat="false" ht="19.4" hidden="false" customHeight="false" outlineLevel="0" collapsed="false">
      <c r="A129" s="188"/>
      <c r="B129" s="261" t="s">
        <v>447</v>
      </c>
      <c r="C129" s="86"/>
      <c r="D129" s="85"/>
      <c r="E129" s="241"/>
      <c r="F129" s="188"/>
      <c r="G129" s="188"/>
    </row>
    <row r="130" customFormat="false" ht="12" hidden="false" customHeight="false" outlineLevel="0" collapsed="false">
      <c r="A130" s="188"/>
      <c r="B130" s="3"/>
      <c r="C130" s="260"/>
      <c r="D130" s="260"/>
      <c r="E130" s="260"/>
      <c r="F130" s="188"/>
      <c r="G130" s="188"/>
    </row>
    <row r="131" customFormat="false" ht="12" hidden="false" customHeight="false" outlineLevel="0" collapsed="false">
      <c r="A131" s="188"/>
      <c r="B131" s="220" t="s">
        <v>263</v>
      </c>
      <c r="C131" s="66" t="str">
        <f aca="false">C53</f>
        <v>2015 metai</v>
      </c>
      <c r="D131" s="66"/>
      <c r="E131" s="66" t="str">
        <f aca="false">E53</f>
        <v>2016 metai</v>
      </c>
      <c r="F131" s="188"/>
      <c r="G131" s="188"/>
    </row>
    <row r="132" customFormat="false" ht="12" hidden="false" customHeight="false" outlineLevel="0" collapsed="false">
      <c r="A132" s="188"/>
      <c r="B132" s="262" t="s">
        <v>265</v>
      </c>
      <c r="C132" s="93"/>
      <c r="D132" s="106"/>
      <c r="E132" s="117"/>
      <c r="F132" s="188"/>
      <c r="G132" s="188"/>
    </row>
    <row r="133" customFormat="false" ht="12" hidden="false" customHeight="false" outlineLevel="0" collapsed="false">
      <c r="A133" s="188"/>
      <c r="B133" s="263" t="s">
        <v>267</v>
      </c>
      <c r="C133" s="93"/>
      <c r="D133" s="78"/>
      <c r="E133" s="117"/>
      <c r="F133" s="188"/>
      <c r="G133" s="188"/>
    </row>
    <row r="134" customFormat="false" ht="12" hidden="false" customHeight="false" outlineLevel="0" collapsed="false">
      <c r="A134" s="188"/>
      <c r="B134" s="262" t="s">
        <v>448</v>
      </c>
      <c r="C134" s="93"/>
      <c r="D134" s="3"/>
      <c r="E134" s="241"/>
      <c r="F134" s="188"/>
      <c r="G134" s="188"/>
    </row>
    <row r="135" customFormat="false" ht="12" hidden="false" customHeight="false" outlineLevel="0" collapsed="false">
      <c r="A135" s="188"/>
      <c r="B135" s="262" t="s">
        <v>449</v>
      </c>
      <c r="C135" s="93"/>
      <c r="D135" s="3"/>
      <c r="E135" s="241"/>
      <c r="F135" s="188"/>
      <c r="G135" s="188"/>
    </row>
    <row r="136" customFormat="false" ht="25.5" hidden="false" customHeight="true" outlineLevel="0" collapsed="false">
      <c r="A136" s="188"/>
      <c r="B136" s="264" t="s">
        <v>450</v>
      </c>
      <c r="C136" s="3"/>
      <c r="D136" s="260"/>
      <c r="E136" s="3"/>
      <c r="F136" s="188"/>
      <c r="G136" s="188"/>
    </row>
    <row r="137" customFormat="false" ht="12" hidden="false" customHeight="true" outlineLevel="0" collapsed="false">
      <c r="A137" s="188"/>
      <c r="B137" s="265"/>
      <c r="C137" s="157"/>
      <c r="D137" s="157"/>
      <c r="E137" s="157"/>
      <c r="F137" s="188"/>
      <c r="G137" s="188"/>
    </row>
    <row r="138" customFormat="false" ht="12" hidden="false" customHeight="true" outlineLevel="0" collapsed="false">
      <c r="A138" s="188"/>
      <c r="B138" s="220" t="s">
        <v>274</v>
      </c>
      <c r="C138" s="66"/>
      <c r="D138" s="66"/>
      <c r="E138" s="66"/>
      <c r="F138" s="188"/>
      <c r="G138" s="188"/>
    </row>
    <row r="139" customFormat="false" ht="86.25" hidden="false" customHeight="true" outlineLevel="0" collapsed="false">
      <c r="A139" s="188"/>
      <c r="B139" s="266" t="s">
        <v>276</v>
      </c>
      <c r="C139" s="267"/>
      <c r="D139" s="267"/>
      <c r="E139" s="267"/>
      <c r="F139" s="188"/>
      <c r="G139" s="188"/>
    </row>
    <row r="140" customFormat="false" ht="12" hidden="false" customHeight="false" outlineLevel="0" collapsed="false">
      <c r="A140" s="188"/>
      <c r="B140" s="260"/>
      <c r="C140" s="3"/>
      <c r="D140" s="3"/>
      <c r="E140" s="3"/>
      <c r="F140" s="188"/>
      <c r="G140" s="188"/>
    </row>
    <row r="141" customFormat="false" ht="12" hidden="false" customHeight="false" outlineLevel="0" collapsed="false">
      <c r="A141" s="188"/>
      <c r="B141" s="268"/>
      <c r="C141" s="269"/>
      <c r="D141" s="269"/>
      <c r="E141" s="269"/>
      <c r="F141" s="188"/>
      <c r="G141" s="188"/>
    </row>
    <row r="142" customFormat="false" ht="13.5" hidden="false" customHeight="true" outlineLevel="0" collapsed="false">
      <c r="A142" s="188"/>
      <c r="B142" s="3"/>
      <c r="C142" s="3"/>
      <c r="D142" s="3"/>
      <c r="E142" s="3"/>
      <c r="F142" s="188"/>
      <c r="G142" s="188"/>
    </row>
    <row r="143" customFormat="false" ht="12" hidden="false" customHeight="false" outlineLevel="0" collapsed="false">
      <c r="A143" s="188"/>
      <c r="B143" s="270" t="s">
        <v>282</v>
      </c>
      <c r="C143" s="161"/>
      <c r="D143" s="161"/>
      <c r="E143" s="161"/>
      <c r="F143" s="188"/>
      <c r="G143" s="188"/>
    </row>
    <row r="144" customFormat="false" ht="12" hidden="false" customHeight="false" outlineLevel="0" collapsed="false">
      <c r="A144" s="188"/>
      <c r="B144" s="3" t="s">
        <v>284</v>
      </c>
      <c r="C144" s="271"/>
      <c r="D144" s="271"/>
      <c r="E144" s="271"/>
      <c r="F144" s="188"/>
      <c r="G144" s="188"/>
    </row>
    <row r="145" customFormat="false" ht="12" hidden="false" customHeight="false" outlineLevel="0" collapsed="false">
      <c r="A145" s="188"/>
      <c r="B145" s="3" t="s">
        <v>286</v>
      </c>
      <c r="C145" s="272"/>
      <c r="D145" s="272"/>
      <c r="E145" s="272"/>
      <c r="F145" s="188"/>
      <c r="G145" s="188"/>
    </row>
    <row r="146" customFormat="false" ht="12" hidden="false" customHeight="false" outlineLevel="0" collapsed="false">
      <c r="A146" s="188"/>
      <c r="B146" s="273" t="s">
        <v>290</v>
      </c>
      <c r="C146" s="274"/>
      <c r="D146" s="274"/>
      <c r="E146" s="274"/>
      <c r="F146" s="188"/>
      <c r="G146" s="188"/>
    </row>
    <row r="147" customFormat="false" ht="30" hidden="false" customHeight="true" outlineLevel="0" collapsed="false">
      <c r="A147" s="188"/>
      <c r="B147" s="275" t="s">
        <v>451</v>
      </c>
      <c r="C147" s="276"/>
      <c r="D147" s="276"/>
      <c r="E147" s="276"/>
      <c r="F147" s="188"/>
      <c r="G147" s="188"/>
    </row>
    <row r="148" customFormat="false" ht="1.5" hidden="false" customHeight="true" outlineLevel="0" collapsed="false">
      <c r="A148" s="188"/>
      <c r="B148" s="188"/>
      <c r="C148" s="188"/>
      <c r="D148" s="188"/>
      <c r="E148" s="277"/>
      <c r="F148" s="188"/>
      <c r="G148" s="188"/>
    </row>
    <row r="149" customFormat="false" ht="8.25" hidden="false" customHeight="true" outlineLevel="0" collapsed="false">
      <c r="A149" s="188"/>
      <c r="B149" s="188"/>
      <c r="C149" s="188"/>
      <c r="D149" s="188"/>
      <c r="E149" s="188"/>
      <c r="F149" s="188"/>
      <c r="G149" s="188"/>
    </row>
  </sheetData>
  <sheetProtection sheet="true" password="df8b" selectLockedCells="true"/>
  <mergeCells count="33">
    <mergeCell ref="D2:E2"/>
    <mergeCell ref="D3:E3"/>
    <mergeCell ref="B6:E6"/>
    <mergeCell ref="C9:E9"/>
    <mergeCell ref="C10:E10"/>
    <mergeCell ref="C14:E14"/>
    <mergeCell ref="C27:E27"/>
    <mergeCell ref="C28:E28"/>
    <mergeCell ref="C29:E29"/>
    <mergeCell ref="C30:E30"/>
    <mergeCell ref="C31:E31"/>
    <mergeCell ref="C32:E32"/>
    <mergeCell ref="C34:E34"/>
    <mergeCell ref="C35:D35"/>
    <mergeCell ref="C36:D36"/>
    <mergeCell ref="C37:D37"/>
    <mergeCell ref="C38:D38"/>
    <mergeCell ref="C39:D39"/>
    <mergeCell ref="C40:D40"/>
    <mergeCell ref="C41:D41"/>
    <mergeCell ref="C43:E43"/>
    <mergeCell ref="C44:E44"/>
    <mergeCell ref="C46:E46"/>
    <mergeCell ref="C47:E47"/>
    <mergeCell ref="C49:E49"/>
    <mergeCell ref="C50:E50"/>
    <mergeCell ref="C51:E51"/>
    <mergeCell ref="C52:E52"/>
    <mergeCell ref="C139:E139"/>
    <mergeCell ref="C144:E144"/>
    <mergeCell ref="C145:E145"/>
    <mergeCell ref="C146:E146"/>
    <mergeCell ref="C147:E147"/>
  </mergeCells>
  <conditionalFormatting sqref="C118 E118">
    <cfRule type="cellIs" priority="2" operator="notEqual" aboveAverage="0" equalAverage="0" bottom="0" percent="0" rank="0" text="" dxfId="2">
      <formula>"Balansas"</formula>
    </cfRule>
  </conditionalFormatting>
  <dataValidations count="8">
    <dataValidation allowBlank="true" errorStyle="stop" operator="between" prompt="Nurodykite įmonės teisinę formą (AB, UAB, VĮ), pasirinkdami iš sąrašo" showDropDown="false" showErrorMessage="true" showInputMessage="false" sqref="C10:E10" type="none">
      <formula1>0</formula1>
      <formula2>0</formula2>
    </dataValidation>
    <dataValidation allowBlank="true" errorStyle="stop" operator="between" prompt="Nurodykite identifikacinį numerį (juridinio asmens kodą)" showDropDown="false" showErrorMessage="true" showInputMessage="false" sqref="C27:E27 C28" type="whole">
      <formula1>0</formula1>
      <formula2>9.99999999999999E+018</formula2>
    </dataValidation>
    <dataValidation allowBlank="true" errorStyle="stop" operator="between" showDropDown="false" showErrorMessage="true" showInputMessage="false" sqref="B51:B52" type="none">
      <formula1>0</formula1>
      <formula2>0</formula2>
    </dataValidation>
    <dataValidation allowBlank="true" errorStyle="stop" operator="between" prompt="Nurodykite identifikacinį numerį (juridinio asmens kodą)" showDropDown="false" showErrorMessage="true" showInputMessage="false" sqref="C29:E30" type="none">
      <formula1>0</formula1>
      <formula2>0</formula2>
    </dataValidation>
    <dataValidation allowBlank="true" errorStyle="stop" operator="between" prompt="Nurodykite pilną įmonės pavadinimą, pvz. Akcinė bendrovė „Pavyzdys“ ar Valstybės įmonė „Pavyzdys“" showDropDown="false" showErrorMessage="true" showInputMessage="false" sqref="C9:E9" type="none">
      <formula1>0</formula1>
      <formula2>0</formula2>
    </dataValidation>
    <dataValidation allowBlank="true" errorStyle="stop" operator="between" prompt="Nurodykite įmonės teisinį statusą. Jei neatitinka nei vieno iš pateiktų sąraše, pasirinkite „-“" showDropDown="false" showErrorMessage="true" showInputMessage="false" sqref="C14:E14" type="none">
      <formula1>0</formula1>
      <formula2>0</formula2>
    </dataValidation>
    <dataValidation allowBlank="true" errorStyle="stop" operator="between" prompt="Nurodykite įmonės direktoriaus (generalinio direktoriaus) vardą ir pavardę. VĮ miškų urėdijų prašome nurodyti miškų urėdo vardą ir pavardę. Pareigų nurodyti nereikia." showDropDown="false" showErrorMessage="true" showInputMessage="false" sqref="C31:E31" type="none">
      <formula1>0</formula1>
      <formula2>0</formula2>
    </dataValidation>
    <dataValidation allowBlank="true" errorStyle="stop" operator="between" prompt="Nurodykite įmonės vyr. finansininko (vyr. buhalterio) vardą ir pavardę. Pareigų nurodyti nereikia." showDropDown="false" showErrorMessage="true" showInputMessage="false" sqref="C32:E32" type="none">
      <formula1>0</formula1>
      <formula2>0</formula2>
    </dataValidation>
  </dataValidations>
  <printOptions headings="false" gridLines="false" gridLinesSet="true" horizontalCentered="false" verticalCentered="false"/>
  <pageMargins left="0.7" right="0.7" top="0.75" bottom="0.75" header="0.511811023622047" footer="0.3"/>
  <pageSetup paperSize="9" scale="100" fitToWidth="1" fitToHeight="0" pageOrder="downThenOver" orientation="portrait" blackAndWhite="false" draft="false" cellComments="none" horizontalDpi="300" verticalDpi="300" copies="1"/>
  <headerFooter differentFirst="false" differentOddEven="false">
    <oddHeader/>
    <oddFooter>&amp;CPuslapių &amp;P iš &amp;N</oddFooter>
  </headerFooter>
  <rowBreaks count="1" manualBreakCount="1">
    <brk id="89" man="true" max="16383" min="0"/>
  </rowBreaks>
  <colBreaks count="1" manualBreakCount="1">
    <brk id="5" man="true" max="65535" min="0"/>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O131"/>
  <sheetViews>
    <sheetView showFormulas="false" showGridLines="false" showRowColHeaders="true" showZeros="true" rightToLeft="false" tabSelected="false" showOutlineSymbols="true" defaultGridColor="true" view="normal" topLeftCell="A94" colorId="64" zoomScale="100" zoomScaleNormal="100" zoomScalePageLayoutView="100" workbookViewId="0">
      <selection pane="topLeft" activeCell="F109" activeCellId="0" sqref="F109"/>
    </sheetView>
  </sheetViews>
  <sheetFormatPr defaultColWidth="2.73046875" defaultRowHeight="14.25" zeroHeight="false" outlineLevelRow="0" outlineLevelCol="0"/>
  <cols>
    <col collapsed="false" customWidth="true" hidden="false" outlineLevel="0" max="1" min="1" style="278" width="8.82"/>
    <col collapsed="false" customWidth="true" hidden="false" outlineLevel="0" max="2" min="2" style="279" width="28.54"/>
    <col collapsed="false" customWidth="true" hidden="false" outlineLevel="0" max="3" min="3" style="279" width="8.82"/>
    <col collapsed="false" customWidth="true" hidden="false" outlineLevel="0" max="4" min="4" style="279" width="54.82"/>
    <col collapsed="false" customWidth="true" hidden="false" outlineLevel="0" max="5" min="5" style="279" width="20.73"/>
    <col collapsed="false" customWidth="true" hidden="false" outlineLevel="0" max="6" min="6" style="279" width="15.54"/>
    <col collapsed="false" customWidth="true" hidden="false" outlineLevel="0" max="7" min="7" style="279" width="20.73"/>
    <col collapsed="false" customWidth="true" hidden="false" outlineLevel="0" max="8" min="8" style="279" width="15.45"/>
    <col collapsed="false" customWidth="true" hidden="false" outlineLevel="0" max="9" min="9" style="279" width="8.82"/>
    <col collapsed="false" customWidth="true" hidden="false" outlineLevel="0" max="10" min="10" style="278" width="8.82"/>
    <col collapsed="false" customWidth="false" hidden="true" outlineLevel="0" max="14" min="11" style="0" width="2.73"/>
    <col collapsed="false" customWidth="true" hidden="true" outlineLevel="0" max="15" min="15" style="0" width="21.27"/>
    <col collapsed="false" customWidth="false" hidden="true" outlineLevel="0" max="16384" min="16" style="0" width="2.73"/>
  </cols>
  <sheetData>
    <row r="1" customFormat="false" ht="22.5" hidden="false" customHeight="true" outlineLevel="0" collapsed="false"/>
    <row r="2" customFormat="false" ht="25.5" hidden="false" customHeight="true" outlineLevel="0" collapsed="false">
      <c r="B2" s="280" t="s">
        <v>452</v>
      </c>
      <c r="C2" s="280"/>
      <c r="D2" s="280"/>
      <c r="E2" s="280"/>
      <c r="F2" s="280"/>
      <c r="G2" s="281" t="s">
        <v>453</v>
      </c>
      <c r="H2" s="281"/>
      <c r="I2" s="281"/>
    </row>
    <row r="3" customFormat="false" ht="70.5" hidden="false" customHeight="true" outlineLevel="0" collapsed="false">
      <c r="B3" s="282" t="s">
        <v>454</v>
      </c>
      <c r="C3" s="282"/>
      <c r="D3" s="282"/>
      <c r="E3" s="282"/>
      <c r="F3" s="282"/>
      <c r="G3" s="283" t="s">
        <v>455</v>
      </c>
      <c r="H3" s="284"/>
      <c r="I3" s="162"/>
    </row>
    <row r="4" s="278" customFormat="true" ht="14.25" hidden="false" customHeight="false" outlineLevel="0" collapsed="false">
      <c r="B4" s="285" t="s">
        <v>14</v>
      </c>
      <c r="C4" s="286" t="str">
        <f aca="false">IF(ISBLANK('Finansiniai duomenys'!C8)," ",'Finansiniai duomenys'!C8)</f>
        <v>UAB „Prienų vandenys“</v>
      </c>
      <c r="D4" s="286"/>
      <c r="E4" s="286"/>
      <c r="F4" s="286"/>
      <c r="G4" s="286"/>
      <c r="H4" s="286"/>
      <c r="I4" s="286"/>
    </row>
    <row r="5" s="278" customFormat="true" ht="14.25" hidden="false" customHeight="false" outlineLevel="0" collapsed="false">
      <c r="B5" s="285" t="s">
        <v>18</v>
      </c>
      <c r="C5" s="287" t="str">
        <f aca="false">IFERROR(VLOOKUP(C4,'Finansiniai duomenys'!R2:T232,3,FALSE()),"")</f>
        <v>Prienų rajono savivaldybė </v>
      </c>
      <c r="D5" s="287"/>
      <c r="E5" s="287"/>
      <c r="F5" s="287"/>
      <c r="G5" s="287"/>
      <c r="H5" s="287"/>
      <c r="I5" s="287"/>
    </row>
    <row r="6" s="278" customFormat="true" ht="15" hidden="false" customHeight="false" outlineLevel="0" collapsed="false">
      <c r="B6" s="285" t="s">
        <v>24</v>
      </c>
      <c r="C6" s="287" t="n">
        <f aca="false">IFERROR(VLOOKUP(C4,'Finansiniai duomenys'!R2:T232,2,FALSE()),"")</f>
        <v>170639781</v>
      </c>
      <c r="D6" s="287"/>
      <c r="E6" s="287"/>
      <c r="F6" s="287"/>
      <c r="G6" s="287"/>
      <c r="H6" s="287"/>
      <c r="I6" s="287"/>
    </row>
    <row r="7" customFormat="false" ht="14.25" hidden="false" customHeight="false" outlineLevel="0" collapsed="false">
      <c r="B7" s="285" t="s">
        <v>428</v>
      </c>
      <c r="C7" s="287" t="str">
        <f aca="false">IFERROR(VLOOKUP(C4,'Finansiniai duomenys'!R2:V232,5,FALSE()),"")</f>
        <v>Vandentvarka</v>
      </c>
      <c r="D7" s="287"/>
      <c r="E7" s="287"/>
      <c r="F7" s="287"/>
      <c r="G7" s="287"/>
      <c r="H7" s="287"/>
      <c r="I7" s="287"/>
      <c r="L7" s="278"/>
    </row>
    <row r="8" customFormat="false" ht="17.35" hidden="false" customHeight="false" outlineLevel="0" collapsed="false">
      <c r="B8" s="288"/>
      <c r="C8" s="289"/>
      <c r="D8" s="289"/>
      <c r="E8" s="161"/>
      <c r="F8" s="290"/>
      <c r="G8" s="161"/>
      <c r="H8" s="291"/>
      <c r="I8" s="162"/>
      <c r="L8" s="278"/>
    </row>
    <row r="9" customFormat="false" ht="17.35" hidden="false" customHeight="false" outlineLevel="0" collapsed="false">
      <c r="B9" s="288"/>
      <c r="C9" s="289"/>
      <c r="D9" s="289"/>
      <c r="E9" s="161"/>
      <c r="F9" s="290"/>
      <c r="G9" s="161"/>
      <c r="H9" s="291"/>
      <c r="I9" s="162"/>
    </row>
    <row r="10" customFormat="false" ht="14.25" hidden="false" customHeight="false" outlineLevel="0" collapsed="false">
      <c r="B10" s="288"/>
      <c r="C10" s="292"/>
      <c r="D10" s="292"/>
      <c r="E10" s="161"/>
      <c r="F10" s="293"/>
      <c r="G10" s="293"/>
      <c r="H10" s="293"/>
      <c r="I10" s="294"/>
    </row>
    <row r="11" customFormat="false" ht="26.25" hidden="false" customHeight="true" outlineLevel="0" collapsed="false">
      <c r="B11" s="295"/>
      <c r="C11" s="296" t="s">
        <v>456</v>
      </c>
      <c r="D11" s="297"/>
      <c r="E11" s="298"/>
      <c r="F11" s="299" t="s">
        <v>93</v>
      </c>
      <c r="G11" s="298"/>
      <c r="H11" s="300" t="s">
        <v>94</v>
      </c>
      <c r="I11" s="301"/>
    </row>
    <row r="12" customFormat="false" ht="18" hidden="false" customHeight="true" outlineLevel="0" collapsed="false">
      <c r="B12" s="295"/>
      <c r="C12" s="302" t="s">
        <v>457</v>
      </c>
      <c r="D12" s="292"/>
      <c r="E12" s="161"/>
      <c r="F12" s="161"/>
      <c r="G12" s="161"/>
      <c r="H12" s="161"/>
      <c r="I12" s="162"/>
    </row>
    <row r="13" customFormat="false" ht="14.25" hidden="false" customHeight="false" outlineLevel="0" collapsed="false">
      <c r="B13" s="295"/>
      <c r="C13" s="302" t="s">
        <v>458</v>
      </c>
      <c r="D13" s="292"/>
      <c r="E13" s="161"/>
      <c r="F13" s="303" t="n">
        <f aca="false">'Finansiniai duomenys'!C34</f>
        <v>1962.9</v>
      </c>
      <c r="G13" s="161"/>
      <c r="H13" s="303" t="n">
        <f aca="false">'Finansiniai duomenys'!E34</f>
        <v>2081.364</v>
      </c>
      <c r="I13" s="162"/>
    </row>
    <row r="14" customFormat="false" ht="14.25" hidden="false" customHeight="false" outlineLevel="0" collapsed="false">
      <c r="B14" s="295"/>
      <c r="C14" s="304" t="s">
        <v>459</v>
      </c>
      <c r="D14" s="305" t="s">
        <v>460</v>
      </c>
      <c r="E14" s="161"/>
      <c r="F14" s="306" t="n">
        <v>817.368</v>
      </c>
      <c r="G14" s="161"/>
      <c r="H14" s="306" t="n">
        <v>897.527</v>
      </c>
      <c r="I14" s="162"/>
    </row>
    <row r="15" customFormat="false" ht="14.25" hidden="false" customHeight="false" outlineLevel="0" collapsed="false">
      <c r="B15" s="295"/>
      <c r="C15" s="304" t="s">
        <v>461</v>
      </c>
      <c r="D15" s="305" t="s">
        <v>462</v>
      </c>
      <c r="E15" s="161"/>
      <c r="F15" s="306" t="n">
        <v>982.254</v>
      </c>
      <c r="G15" s="161"/>
      <c r="H15" s="306" t="n">
        <v>939.173</v>
      </c>
      <c r="I15" s="162"/>
    </row>
    <row r="16" customFormat="false" ht="14.25" hidden="false" customHeight="false" outlineLevel="0" collapsed="false">
      <c r="B16" s="295"/>
      <c r="C16" s="304" t="s">
        <v>463</v>
      </c>
      <c r="D16" s="305"/>
      <c r="E16" s="161"/>
      <c r="F16" s="306"/>
      <c r="G16" s="161"/>
      <c r="H16" s="306"/>
      <c r="I16" s="162"/>
    </row>
    <row r="17" customFormat="false" ht="14.25" hidden="false" customHeight="false" outlineLevel="0" collapsed="false">
      <c r="B17" s="295"/>
      <c r="C17" s="304" t="s">
        <v>464</v>
      </c>
      <c r="D17" s="305"/>
      <c r="E17" s="161"/>
      <c r="F17" s="306"/>
      <c r="G17" s="161"/>
      <c r="H17" s="306"/>
      <c r="I17" s="162"/>
    </row>
    <row r="18" customFormat="false" ht="14.25" hidden="false" customHeight="false" outlineLevel="0" collapsed="false">
      <c r="B18" s="295"/>
      <c r="C18" s="304" t="s">
        <v>465</v>
      </c>
      <c r="D18" s="305"/>
      <c r="E18" s="161"/>
      <c r="F18" s="306"/>
      <c r="G18" s="161"/>
      <c r="H18" s="306"/>
      <c r="I18" s="162"/>
    </row>
    <row r="19" customFormat="false" ht="14.25" hidden="false" customHeight="false" outlineLevel="0" collapsed="false">
      <c r="B19" s="295"/>
      <c r="C19" s="304" t="s">
        <v>466</v>
      </c>
      <c r="D19" s="305"/>
      <c r="E19" s="161"/>
      <c r="F19" s="306"/>
      <c r="G19" s="161"/>
      <c r="H19" s="306"/>
      <c r="I19" s="162"/>
    </row>
    <row r="20" customFormat="false" ht="14.25" hidden="false" customHeight="false" outlineLevel="0" collapsed="false">
      <c r="B20" s="295"/>
      <c r="C20" s="304" t="s">
        <v>467</v>
      </c>
      <c r="D20" s="305"/>
      <c r="E20" s="161"/>
      <c r="F20" s="306"/>
      <c r="G20" s="161"/>
      <c r="H20" s="306"/>
      <c r="I20" s="162"/>
    </row>
    <row r="21" customFormat="false" ht="14.25" hidden="false" customHeight="false" outlineLevel="0" collapsed="false">
      <c r="B21" s="295"/>
      <c r="C21" s="304" t="s">
        <v>468</v>
      </c>
      <c r="D21" s="305"/>
      <c r="E21" s="161"/>
      <c r="F21" s="306"/>
      <c r="G21" s="161"/>
      <c r="H21" s="306"/>
      <c r="I21" s="162"/>
    </row>
    <row r="22" customFormat="false" ht="14.25" hidden="false" customHeight="false" outlineLevel="0" collapsed="false">
      <c r="B22" s="295"/>
      <c r="C22" s="304" t="s">
        <v>469</v>
      </c>
      <c r="D22" s="305"/>
      <c r="E22" s="161"/>
      <c r="F22" s="306"/>
      <c r="G22" s="161"/>
      <c r="H22" s="306"/>
      <c r="I22" s="162"/>
    </row>
    <row r="23" customFormat="false" ht="14.25" hidden="false" customHeight="false" outlineLevel="0" collapsed="false">
      <c r="B23" s="295"/>
      <c r="C23" s="304" t="s">
        <v>470</v>
      </c>
      <c r="D23" s="305"/>
      <c r="E23" s="161"/>
      <c r="F23" s="306"/>
      <c r="G23" s="161"/>
      <c r="H23" s="306"/>
      <c r="I23" s="162"/>
    </row>
    <row r="24" customFormat="false" ht="19.4" hidden="false" customHeight="false" outlineLevel="0" collapsed="false">
      <c r="B24" s="295"/>
      <c r="C24" s="307" t="s">
        <v>471</v>
      </c>
      <c r="D24" s="292"/>
      <c r="E24" s="161"/>
      <c r="F24" s="303" t="n">
        <f aca="false">F13-F14-F15-F16-F17-F18-F19-F20-F21-F22-F23</f>
        <v>163.278</v>
      </c>
      <c r="G24" s="161"/>
      <c r="H24" s="303" t="n">
        <f aca="false">H13-H14-H15-H16-H17-H18-H19-H20-H21-H22-H23</f>
        <v>244.664</v>
      </c>
      <c r="I24" s="162"/>
    </row>
    <row r="25" customFormat="false" ht="14.25" hidden="false" customHeight="false" outlineLevel="0" collapsed="false">
      <c r="B25" s="288"/>
      <c r="C25" s="308"/>
      <c r="D25" s="309"/>
      <c r="E25" s="310"/>
      <c r="F25" s="310"/>
      <c r="G25" s="310"/>
      <c r="H25" s="310"/>
      <c r="I25" s="311"/>
    </row>
    <row r="26" customFormat="false" ht="19.4" hidden="false" customHeight="false" outlineLevel="0" collapsed="false">
      <c r="B26" s="288"/>
      <c r="C26" s="292"/>
      <c r="D26" s="292"/>
      <c r="E26" s="161"/>
      <c r="F26" s="161"/>
      <c r="G26" s="161"/>
      <c r="H26" s="161"/>
      <c r="I26" s="162"/>
    </row>
    <row r="27" customFormat="false" ht="39.75" hidden="false" customHeight="true" outlineLevel="0" collapsed="false">
      <c r="B27" s="288"/>
      <c r="C27" s="312" t="s">
        <v>472</v>
      </c>
      <c r="D27" s="312"/>
      <c r="E27" s="312"/>
      <c r="F27" s="312"/>
      <c r="G27" s="312"/>
      <c r="H27" s="312"/>
      <c r="I27" s="312"/>
      <c r="J27" s="313"/>
      <c r="O27" s="314" t="s">
        <v>473</v>
      </c>
    </row>
    <row r="28" customFormat="false" ht="27.75" hidden="false" customHeight="true" outlineLevel="0" collapsed="false">
      <c r="B28" s="288"/>
      <c r="C28" s="315" t="s">
        <v>474</v>
      </c>
      <c r="D28" s="315"/>
      <c r="E28" s="315"/>
      <c r="F28" s="316" t="s">
        <v>475</v>
      </c>
      <c r="G28" s="316"/>
      <c r="H28" s="316"/>
      <c r="I28" s="317"/>
      <c r="O28" s="318" t="s">
        <v>476</v>
      </c>
    </row>
    <row r="29" customFormat="false" ht="27.75" hidden="false" customHeight="true" outlineLevel="0" collapsed="false">
      <c r="B29" s="288"/>
      <c r="C29" s="319" t="s">
        <v>477</v>
      </c>
      <c r="D29" s="319"/>
      <c r="E29" s="319"/>
      <c r="F29" s="316" t="s">
        <v>478</v>
      </c>
      <c r="G29" s="316"/>
      <c r="H29" s="316"/>
      <c r="I29" s="317"/>
      <c r="O29" s="320" t="s">
        <v>475</v>
      </c>
    </row>
    <row r="30" customFormat="false" ht="27.75" hidden="false" customHeight="true" outlineLevel="0" collapsed="false">
      <c r="B30" s="288"/>
      <c r="C30" s="319" t="s">
        <v>479</v>
      </c>
      <c r="D30" s="319"/>
      <c r="E30" s="319"/>
      <c r="F30" s="316" t="s">
        <v>480</v>
      </c>
      <c r="G30" s="316"/>
      <c r="H30" s="316"/>
      <c r="I30" s="317"/>
      <c r="O30" s="321" t="s">
        <v>481</v>
      </c>
    </row>
    <row r="31" customFormat="false" ht="15.75" hidden="false" customHeight="true" outlineLevel="0" collapsed="false">
      <c r="B31" s="288"/>
      <c r="C31" s="319" t="s">
        <v>482</v>
      </c>
      <c r="D31" s="319"/>
      <c r="E31" s="319"/>
      <c r="F31" s="319"/>
      <c r="G31" s="322"/>
      <c r="H31" s="322"/>
      <c r="I31" s="317"/>
    </row>
    <row r="32" customFormat="false" ht="14.25" hidden="false" customHeight="true" outlineLevel="0" collapsed="false">
      <c r="B32" s="288"/>
      <c r="C32" s="323" t="s">
        <v>483</v>
      </c>
      <c r="D32" s="323"/>
      <c r="E32" s="323"/>
      <c r="F32" s="161"/>
      <c r="G32" s="306" t="s">
        <v>253</v>
      </c>
      <c r="H32" s="161"/>
      <c r="I32" s="162"/>
    </row>
    <row r="33" customFormat="false" ht="19.4" hidden="false" customHeight="true" outlineLevel="0" collapsed="false">
      <c r="B33" s="288"/>
      <c r="C33" s="323" t="s">
        <v>484</v>
      </c>
      <c r="D33" s="323"/>
      <c r="E33" s="323"/>
      <c r="F33" s="161"/>
      <c r="G33" s="306" t="s">
        <v>77</v>
      </c>
      <c r="H33" s="161"/>
      <c r="I33" s="162"/>
      <c r="O33" s="324" t="s">
        <v>485</v>
      </c>
    </row>
    <row r="34" customFormat="false" ht="14.25" hidden="false" customHeight="true" outlineLevel="0" collapsed="false">
      <c r="B34" s="288"/>
      <c r="C34" s="323" t="s">
        <v>486</v>
      </c>
      <c r="D34" s="323"/>
      <c r="E34" s="323"/>
      <c r="F34" s="161"/>
      <c r="G34" s="306" t="s">
        <v>253</v>
      </c>
      <c r="H34" s="161"/>
      <c r="I34" s="162"/>
      <c r="O34" s="325" t="s">
        <v>487</v>
      </c>
    </row>
    <row r="35" customFormat="false" ht="14.25" hidden="false" customHeight="true" outlineLevel="0" collapsed="false">
      <c r="B35" s="288"/>
      <c r="C35" s="323" t="s">
        <v>488</v>
      </c>
      <c r="D35" s="323"/>
      <c r="E35" s="323"/>
      <c r="F35" s="161"/>
      <c r="G35" s="306" t="s">
        <v>77</v>
      </c>
      <c r="H35" s="161"/>
      <c r="I35" s="162"/>
      <c r="O35" s="326" t="s">
        <v>480</v>
      </c>
    </row>
    <row r="36" customFormat="false" ht="14.25" hidden="false" customHeight="true" outlineLevel="0" collapsed="false">
      <c r="B36" s="288"/>
      <c r="C36" s="327" t="s">
        <v>489</v>
      </c>
      <c r="D36" s="327"/>
      <c r="E36" s="327"/>
      <c r="F36" s="328"/>
      <c r="G36" s="306" t="s">
        <v>77</v>
      </c>
      <c r="H36" s="328"/>
      <c r="I36" s="329"/>
      <c r="O36" s="330" t="s">
        <v>490</v>
      </c>
    </row>
    <row r="37" customFormat="false" ht="63" hidden="false" customHeight="true" outlineLevel="0" collapsed="false">
      <c r="B37" s="295"/>
      <c r="C37" s="331" t="s">
        <v>491</v>
      </c>
      <c r="D37" s="331"/>
      <c r="E37" s="331"/>
      <c r="F37" s="332"/>
      <c r="G37" s="332"/>
      <c r="H37" s="332"/>
      <c r="I37" s="333"/>
      <c r="O37" s="334" t="s">
        <v>492</v>
      </c>
    </row>
    <row r="38" customFormat="false" ht="14.25" hidden="false" customHeight="false" outlineLevel="0" collapsed="false">
      <c r="B38" s="288"/>
      <c r="C38" s="292"/>
      <c r="D38" s="292"/>
      <c r="E38" s="161"/>
      <c r="F38" s="161"/>
      <c r="G38" s="161"/>
      <c r="H38" s="161"/>
      <c r="I38" s="162"/>
    </row>
    <row r="39" customFormat="false" ht="19.4" hidden="false" customHeight="false" outlineLevel="0" collapsed="false">
      <c r="B39" s="288"/>
      <c r="C39" s="335" t="s">
        <v>17</v>
      </c>
      <c r="D39" s="336"/>
      <c r="E39" s="337"/>
      <c r="F39" s="338" t="s">
        <v>93</v>
      </c>
      <c r="G39" s="339"/>
      <c r="H39" s="340" t="s">
        <v>94</v>
      </c>
      <c r="I39" s="341"/>
      <c r="O39" s="342" t="s">
        <v>493</v>
      </c>
    </row>
    <row r="40" customFormat="false" ht="14.25" hidden="false" customHeight="false" outlineLevel="0" collapsed="false">
      <c r="B40" s="288"/>
      <c r="C40" s="343" t="s">
        <v>494</v>
      </c>
      <c r="D40" s="344"/>
      <c r="E40" s="345"/>
      <c r="F40" s="346"/>
      <c r="G40" s="347"/>
      <c r="H40" s="348"/>
      <c r="I40" s="349"/>
      <c r="O40" s="350" t="s">
        <v>478</v>
      </c>
    </row>
    <row r="41" customFormat="false" ht="14.25" hidden="false" customHeight="false" outlineLevel="0" collapsed="false">
      <c r="B41" s="288"/>
      <c r="C41" s="351" t="s">
        <v>495</v>
      </c>
      <c r="D41" s="352"/>
      <c r="E41" s="353"/>
      <c r="F41" s="354"/>
      <c r="G41" s="355"/>
      <c r="H41" s="356"/>
      <c r="I41" s="357"/>
      <c r="O41" s="358" t="s">
        <v>496</v>
      </c>
    </row>
    <row r="42" customFormat="false" ht="14.25" hidden="false" customHeight="false" outlineLevel="0" collapsed="false">
      <c r="B42" s="288"/>
      <c r="C42" s="288" t="s">
        <v>497</v>
      </c>
      <c r="D42" s="161"/>
      <c r="E42" s="161"/>
      <c r="F42" s="306"/>
      <c r="G42" s="161"/>
      <c r="H42" s="306"/>
      <c r="I42" s="162"/>
      <c r="O42" s="359" t="s">
        <v>498</v>
      </c>
    </row>
    <row r="43" customFormat="false" ht="14.25" hidden="false" customHeight="false" outlineLevel="0" collapsed="false">
      <c r="B43" s="288"/>
      <c r="C43" s="288" t="s">
        <v>499</v>
      </c>
      <c r="D43" s="161"/>
      <c r="E43" s="161"/>
      <c r="F43" s="306"/>
      <c r="G43" s="161"/>
      <c r="H43" s="306"/>
      <c r="I43" s="162"/>
      <c r="O43" s="360" t="s">
        <v>492</v>
      </c>
    </row>
    <row r="44" customFormat="false" ht="19.4" hidden="false" customHeight="false" outlineLevel="0" collapsed="false">
      <c r="B44" s="288"/>
      <c r="C44" s="288" t="s">
        <v>500</v>
      </c>
      <c r="D44" s="161"/>
      <c r="E44" s="161"/>
      <c r="F44" s="306"/>
      <c r="G44" s="161"/>
      <c r="H44" s="306"/>
      <c r="I44" s="162"/>
    </row>
    <row r="45" customFormat="false" ht="14.25" hidden="false" customHeight="false" outlineLevel="0" collapsed="false">
      <c r="B45" s="288"/>
      <c r="C45" s="288" t="s">
        <v>501</v>
      </c>
      <c r="D45" s="161"/>
      <c r="E45" s="161"/>
      <c r="F45" s="306"/>
      <c r="G45" s="161"/>
      <c r="H45" s="306"/>
      <c r="I45" s="162"/>
    </row>
    <row r="46" customFormat="false" ht="19.4" hidden="false" customHeight="false" outlineLevel="0" collapsed="false">
      <c r="B46" s="288"/>
      <c r="C46" s="361" t="s">
        <v>502</v>
      </c>
      <c r="D46" s="328"/>
      <c r="E46" s="328"/>
      <c r="F46" s="362"/>
      <c r="G46" s="328"/>
      <c r="H46" s="362"/>
      <c r="I46" s="329"/>
    </row>
    <row r="47" customFormat="false" ht="14.25" hidden="false" customHeight="false" outlineLevel="0" collapsed="false">
      <c r="B47" s="288"/>
      <c r="C47" s="363" t="s">
        <v>503</v>
      </c>
      <c r="D47" s="322"/>
      <c r="E47" s="322"/>
      <c r="F47" s="364"/>
      <c r="G47" s="322"/>
      <c r="H47" s="346"/>
      <c r="I47" s="317"/>
    </row>
    <row r="48" customFormat="false" ht="14.25" hidden="false" customHeight="false" outlineLevel="0" collapsed="false">
      <c r="B48" s="288"/>
      <c r="C48" s="365" t="s">
        <v>504</v>
      </c>
      <c r="D48" s="322"/>
      <c r="E48" s="322"/>
      <c r="F48" s="346"/>
      <c r="G48" s="322"/>
      <c r="H48" s="346"/>
      <c r="I48" s="366"/>
    </row>
    <row r="49" customFormat="false" ht="14.25" hidden="false" customHeight="false" outlineLevel="0" collapsed="false">
      <c r="B49" s="288"/>
      <c r="C49" s="367" t="s">
        <v>505</v>
      </c>
      <c r="D49" s="310"/>
      <c r="E49" s="310"/>
      <c r="F49" s="364"/>
      <c r="G49" s="310"/>
      <c r="H49" s="364"/>
      <c r="I49" s="311"/>
    </row>
    <row r="50" customFormat="false" ht="14.25" hidden="false" customHeight="false" outlineLevel="0" collapsed="false">
      <c r="B50" s="288"/>
      <c r="C50" s="368"/>
      <c r="D50" s="161"/>
      <c r="E50" s="161"/>
      <c r="F50" s="369"/>
      <c r="G50" s="161"/>
      <c r="H50" s="369"/>
      <c r="I50" s="162"/>
    </row>
    <row r="51" customFormat="false" ht="19.4" hidden="false" customHeight="false" outlineLevel="0" collapsed="false">
      <c r="B51" s="370"/>
      <c r="C51" s="371" t="s">
        <v>12</v>
      </c>
      <c r="D51" s="372"/>
      <c r="E51" s="373"/>
      <c r="F51" s="338" t="s">
        <v>93</v>
      </c>
      <c r="G51" s="374"/>
      <c r="H51" s="340" t="s">
        <v>94</v>
      </c>
      <c r="I51" s="375"/>
    </row>
    <row r="52" customFormat="false" ht="14.25" hidden="false" customHeight="false" outlineLevel="0" collapsed="false">
      <c r="B52" s="295"/>
      <c r="C52" s="376" t="s">
        <v>506</v>
      </c>
      <c r="D52" s="377"/>
      <c r="E52" s="48"/>
      <c r="F52" s="378"/>
      <c r="G52" s="379"/>
      <c r="H52" s="380"/>
      <c r="I52" s="381"/>
    </row>
    <row r="53" customFormat="false" ht="14.25" hidden="false" customHeight="false" outlineLevel="0" collapsed="false">
      <c r="B53" s="295"/>
      <c r="C53" s="328" t="s">
        <v>507</v>
      </c>
      <c r="D53" s="344"/>
      <c r="E53" s="345"/>
      <c r="F53" s="382"/>
      <c r="G53" s="383"/>
      <c r="H53" s="382"/>
      <c r="I53" s="349"/>
    </row>
    <row r="54" customFormat="false" ht="14.25" hidden="false" customHeight="false" outlineLevel="0" collapsed="false">
      <c r="B54" s="295"/>
      <c r="C54" s="322" t="s">
        <v>508</v>
      </c>
      <c r="D54" s="322"/>
      <c r="E54" s="322"/>
      <c r="F54" s="384"/>
      <c r="G54" s="322"/>
      <c r="H54" s="384"/>
      <c r="I54" s="317"/>
    </row>
    <row r="55" customFormat="false" ht="14.25" hidden="false" customHeight="false" outlineLevel="0" collapsed="false">
      <c r="B55" s="295"/>
      <c r="C55" s="161" t="s">
        <v>509</v>
      </c>
      <c r="D55" s="161"/>
      <c r="E55" s="161"/>
      <c r="F55" s="380"/>
      <c r="G55" s="161"/>
      <c r="H55" s="380"/>
      <c r="I55" s="162"/>
    </row>
    <row r="56" customFormat="false" ht="14.25" hidden="false" customHeight="false" outlineLevel="0" collapsed="false">
      <c r="B56" s="295"/>
      <c r="C56" s="161" t="s">
        <v>510</v>
      </c>
      <c r="D56" s="161"/>
      <c r="E56" s="161"/>
      <c r="F56" s="385"/>
      <c r="G56" s="161"/>
      <c r="H56" s="385"/>
      <c r="I56" s="162"/>
    </row>
    <row r="57" customFormat="false" ht="14.25" hidden="false" customHeight="false" outlineLevel="0" collapsed="false">
      <c r="B57" s="295"/>
      <c r="C57" s="161" t="s">
        <v>511</v>
      </c>
      <c r="D57" s="161"/>
      <c r="E57" s="161"/>
      <c r="F57" s="385"/>
      <c r="G57" s="161"/>
      <c r="H57" s="385"/>
      <c r="I57" s="162"/>
    </row>
    <row r="58" customFormat="false" ht="14.25" hidden="false" customHeight="false" outlineLevel="0" collapsed="false">
      <c r="B58" s="295"/>
      <c r="C58" s="161" t="s">
        <v>512</v>
      </c>
      <c r="D58" s="161"/>
      <c r="E58" s="161"/>
      <c r="F58" s="385"/>
      <c r="G58" s="161"/>
      <c r="H58" s="385"/>
      <c r="I58" s="162"/>
    </row>
    <row r="59" customFormat="false" ht="14.25" hidden="false" customHeight="false" outlineLevel="0" collapsed="false">
      <c r="B59" s="295"/>
      <c r="C59" s="328" t="s">
        <v>513</v>
      </c>
      <c r="D59" s="328"/>
      <c r="E59" s="328"/>
      <c r="F59" s="386"/>
      <c r="G59" s="328"/>
      <c r="H59" s="382"/>
      <c r="I59" s="329"/>
    </row>
    <row r="60" customFormat="false" ht="14.25" hidden="false" customHeight="false" outlineLevel="0" collapsed="false">
      <c r="B60" s="295"/>
      <c r="C60" s="161" t="s">
        <v>514</v>
      </c>
      <c r="D60" s="161"/>
      <c r="E60" s="161"/>
      <c r="F60" s="380"/>
      <c r="G60" s="161"/>
      <c r="H60" s="378"/>
      <c r="I60" s="162"/>
    </row>
    <row r="61" customFormat="false" ht="14.25" hidden="false" customHeight="false" outlineLevel="0" collapsed="false">
      <c r="B61" s="295"/>
      <c r="C61" s="328" t="s">
        <v>515</v>
      </c>
      <c r="D61" s="328"/>
      <c r="E61" s="328"/>
      <c r="F61" s="382"/>
      <c r="G61" s="328"/>
      <c r="H61" s="386"/>
      <c r="I61" s="329"/>
    </row>
    <row r="62" customFormat="false" ht="14.25" hidden="false" customHeight="false" outlineLevel="0" collapsed="false">
      <c r="B62" s="295"/>
      <c r="C62" s="328" t="s">
        <v>516</v>
      </c>
      <c r="D62" s="328"/>
      <c r="E62" s="328"/>
      <c r="F62" s="384"/>
      <c r="G62" s="328"/>
      <c r="H62" s="387"/>
      <c r="I62" s="329"/>
    </row>
    <row r="63" customFormat="false" ht="14.25" hidden="false" customHeight="false" outlineLevel="0" collapsed="false">
      <c r="B63" s="288"/>
      <c r="C63" s="161"/>
      <c r="D63" s="161"/>
      <c r="E63" s="161"/>
      <c r="F63" s="388"/>
      <c r="G63" s="161"/>
      <c r="H63" s="389"/>
      <c r="I63" s="311"/>
    </row>
    <row r="64" customFormat="false" ht="19.4" hidden="false" customHeight="false" outlineLevel="0" collapsed="false">
      <c r="B64" s="288"/>
      <c r="C64" s="390" t="s">
        <v>3</v>
      </c>
      <c r="D64" s="391"/>
      <c r="E64" s="392"/>
      <c r="F64" s="340" t="s">
        <v>93</v>
      </c>
      <c r="G64" s="393"/>
      <c r="H64" s="338" t="s">
        <v>94</v>
      </c>
      <c r="I64" s="394"/>
      <c r="J64" s="313"/>
    </row>
    <row r="65" customFormat="false" ht="14.25" hidden="false" customHeight="false" outlineLevel="0" collapsed="false">
      <c r="B65" s="288"/>
      <c r="C65" s="361" t="s">
        <v>517</v>
      </c>
      <c r="D65" s="328"/>
      <c r="E65" s="328"/>
      <c r="F65" s="346" t="n">
        <v>1115.23</v>
      </c>
      <c r="G65" s="328"/>
      <c r="H65" s="346" t="n">
        <v>475.61</v>
      </c>
      <c r="I65" s="329"/>
    </row>
    <row r="66" customFormat="false" ht="14.25" hidden="false" customHeight="false" outlineLevel="0" collapsed="false">
      <c r="B66" s="288"/>
      <c r="C66" s="395" t="s">
        <v>518</v>
      </c>
      <c r="D66" s="396"/>
      <c r="E66" s="396"/>
      <c r="F66" s="397" t="n">
        <v>191.4</v>
      </c>
      <c r="G66" s="396"/>
      <c r="H66" s="397" t="n">
        <v>191.4</v>
      </c>
      <c r="I66" s="398"/>
    </row>
    <row r="67" customFormat="false" ht="14.25" hidden="false" customHeight="false" outlineLevel="0" collapsed="false">
      <c r="B67" s="288"/>
      <c r="C67" s="399" t="s">
        <v>519</v>
      </c>
      <c r="D67" s="328"/>
      <c r="E67" s="328"/>
      <c r="F67" s="400" t="n">
        <v>108.2</v>
      </c>
      <c r="G67" s="328"/>
      <c r="H67" s="400" t="n">
        <v>108.2</v>
      </c>
      <c r="I67" s="401"/>
    </row>
    <row r="68" customFormat="false" ht="19.4" hidden="false" customHeight="false" outlineLevel="0" collapsed="false">
      <c r="B68" s="288"/>
      <c r="C68" s="395" t="s">
        <v>520</v>
      </c>
      <c r="D68" s="396"/>
      <c r="E68" s="161"/>
      <c r="F68" s="397" t="n">
        <v>566.1</v>
      </c>
      <c r="G68" s="161"/>
      <c r="H68" s="397" t="n">
        <v>547.4</v>
      </c>
      <c r="I68" s="398"/>
    </row>
    <row r="69" customFormat="false" ht="14.25" hidden="false" customHeight="false" outlineLevel="0" collapsed="false">
      <c r="B69" s="288"/>
      <c r="C69" s="399" t="s">
        <v>521</v>
      </c>
      <c r="D69" s="328"/>
      <c r="E69" s="328"/>
      <c r="F69" s="400" t="n">
        <v>119</v>
      </c>
      <c r="G69" s="328"/>
      <c r="H69" s="400" t="n">
        <v>107</v>
      </c>
      <c r="I69" s="401"/>
    </row>
    <row r="70" customFormat="false" ht="14.25" hidden="false" customHeight="false" outlineLevel="0" collapsed="false">
      <c r="B70" s="288"/>
      <c r="C70" s="395" t="s">
        <v>522</v>
      </c>
      <c r="D70" s="396"/>
      <c r="E70" s="396"/>
      <c r="F70" s="397" t="n">
        <v>467.3</v>
      </c>
      <c r="G70" s="396"/>
      <c r="H70" s="397" t="n">
        <v>449.4</v>
      </c>
      <c r="I70" s="398"/>
    </row>
    <row r="71" customFormat="false" ht="14.25" hidden="false" customHeight="false" outlineLevel="0" collapsed="false">
      <c r="B71" s="288"/>
      <c r="C71" s="399" t="s">
        <v>523</v>
      </c>
      <c r="D71" s="396"/>
      <c r="E71" s="396"/>
      <c r="F71" s="306" t="n">
        <v>74.8</v>
      </c>
      <c r="G71" s="396"/>
      <c r="H71" s="306" t="n">
        <v>79.5</v>
      </c>
      <c r="I71" s="398"/>
    </row>
    <row r="72" customFormat="false" ht="14.25" hidden="false" customHeight="false" outlineLevel="0" collapsed="false">
      <c r="B72" s="288"/>
      <c r="C72" s="351" t="s">
        <v>495</v>
      </c>
      <c r="D72" s="352"/>
      <c r="E72" s="353"/>
      <c r="F72" s="356"/>
      <c r="G72" s="355"/>
      <c r="H72" s="356"/>
      <c r="I72" s="357"/>
    </row>
    <row r="73" customFormat="false" ht="14.25" hidden="false" customHeight="false" outlineLevel="0" collapsed="false">
      <c r="B73" s="295"/>
      <c r="C73" s="161" t="s">
        <v>524</v>
      </c>
      <c r="D73" s="396"/>
      <c r="E73" s="396"/>
      <c r="F73" s="306" t="n">
        <v>10873.15</v>
      </c>
      <c r="G73" s="396"/>
      <c r="H73" s="400" t="n">
        <v>11026.55</v>
      </c>
      <c r="I73" s="398"/>
    </row>
    <row r="74" customFormat="false" ht="19.4" hidden="false" customHeight="false" outlineLevel="0" collapsed="false">
      <c r="B74" s="295"/>
      <c r="C74" s="161" t="s">
        <v>525</v>
      </c>
      <c r="D74" s="396"/>
      <c r="E74" s="396"/>
      <c r="F74" s="306" t="n">
        <v>1334.17</v>
      </c>
      <c r="G74" s="396"/>
      <c r="H74" s="306" t="n">
        <v>1352.08</v>
      </c>
      <c r="I74" s="398"/>
    </row>
    <row r="75" customFormat="false" ht="14.25" hidden="false" customHeight="false" outlineLevel="0" collapsed="false">
      <c r="B75" s="295"/>
      <c r="C75" s="161" t="s">
        <v>526</v>
      </c>
      <c r="D75" s="396"/>
      <c r="E75" s="396"/>
      <c r="F75" s="306" t="n">
        <v>39.71</v>
      </c>
      <c r="G75" s="396"/>
      <c r="H75" s="306" t="n">
        <v>36.73</v>
      </c>
      <c r="I75" s="398"/>
    </row>
    <row r="76" customFormat="false" ht="14.25" hidden="false" customHeight="false" outlineLevel="0" collapsed="false">
      <c r="B76" s="295"/>
      <c r="C76" s="399" t="s">
        <v>527</v>
      </c>
      <c r="D76" s="328"/>
      <c r="E76" s="328"/>
      <c r="F76" s="362" t="n">
        <v>31.13</v>
      </c>
      <c r="G76" s="328"/>
      <c r="H76" s="362" t="n">
        <v>22.74</v>
      </c>
      <c r="I76" s="401"/>
    </row>
    <row r="77" customFormat="false" ht="14.25" hidden="false" customHeight="false" outlineLevel="0" collapsed="false">
      <c r="B77" s="295"/>
      <c r="C77" s="328" t="s">
        <v>528</v>
      </c>
      <c r="D77" s="402"/>
      <c r="E77" s="402"/>
      <c r="F77" s="346" t="n">
        <v>8058</v>
      </c>
      <c r="G77" s="402"/>
      <c r="H77" s="346" t="n">
        <v>8152</v>
      </c>
      <c r="I77" s="401"/>
    </row>
    <row r="78" customFormat="false" ht="14.25" hidden="false" customHeight="false" outlineLevel="0" collapsed="false">
      <c r="B78" s="288"/>
      <c r="C78" s="161"/>
      <c r="D78" s="388"/>
      <c r="E78" s="388"/>
      <c r="F78" s="388"/>
      <c r="G78" s="388"/>
      <c r="H78" s="388"/>
      <c r="I78" s="162"/>
    </row>
    <row r="79" customFormat="false" ht="19.4" hidden="false" customHeight="false" outlineLevel="0" collapsed="false">
      <c r="B79" s="288"/>
      <c r="C79" s="403" t="s">
        <v>7</v>
      </c>
      <c r="D79" s="372"/>
      <c r="E79" s="373"/>
      <c r="F79" s="404" t="s">
        <v>93</v>
      </c>
      <c r="G79" s="374"/>
      <c r="H79" s="404" t="s">
        <v>94</v>
      </c>
      <c r="I79" s="375"/>
    </row>
    <row r="80" customFormat="false" ht="27" hidden="false" customHeight="true" outlineLevel="0" collapsed="false">
      <c r="A80" s="405"/>
      <c r="B80" s="288"/>
      <c r="C80" s="406" t="s">
        <v>529</v>
      </c>
      <c r="D80" s="407"/>
      <c r="E80" s="408"/>
      <c r="F80" s="400"/>
      <c r="G80" s="409"/>
      <c r="H80" s="400"/>
      <c r="I80" s="410"/>
    </row>
    <row r="81" customFormat="false" ht="14.25" hidden="false" customHeight="false" outlineLevel="0" collapsed="false">
      <c r="A81" s="405"/>
      <c r="B81" s="288"/>
      <c r="C81" s="363" t="s">
        <v>530</v>
      </c>
      <c r="D81" s="411"/>
      <c r="E81" s="412"/>
      <c r="F81" s="346"/>
      <c r="G81" s="413"/>
      <c r="H81" s="414"/>
      <c r="I81" s="415"/>
    </row>
    <row r="82" customFormat="false" ht="20.85" hidden="false" customHeight="false" outlineLevel="0" collapsed="false">
      <c r="A82" s="405"/>
      <c r="B82" s="288"/>
      <c r="C82" s="288" t="s">
        <v>531</v>
      </c>
      <c r="D82" s="161"/>
      <c r="E82" s="161"/>
      <c r="F82" s="348"/>
      <c r="G82" s="161"/>
      <c r="H82" s="397"/>
      <c r="I82" s="162"/>
    </row>
    <row r="83" customFormat="false" ht="14.25" hidden="false" customHeight="false" outlineLevel="0" collapsed="false">
      <c r="A83" s="405"/>
      <c r="B83" s="288"/>
      <c r="C83" s="288" t="s">
        <v>532</v>
      </c>
      <c r="D83" s="161"/>
      <c r="E83" s="161"/>
      <c r="F83" s="306"/>
      <c r="G83" s="161"/>
      <c r="H83" s="306"/>
      <c r="I83" s="162"/>
    </row>
    <row r="84" customFormat="false" ht="14.25" hidden="false" customHeight="false" outlineLevel="0" collapsed="false">
      <c r="A84" s="405"/>
      <c r="B84" s="288"/>
      <c r="C84" s="288" t="s">
        <v>533</v>
      </c>
      <c r="D84" s="161"/>
      <c r="E84" s="161"/>
      <c r="F84" s="306"/>
      <c r="G84" s="161"/>
      <c r="H84" s="306"/>
      <c r="I84" s="162"/>
    </row>
    <row r="85" customFormat="false" ht="14.25" hidden="false" customHeight="false" outlineLevel="0" collapsed="false">
      <c r="A85" s="405"/>
      <c r="B85" s="288"/>
      <c r="C85" s="288" t="s">
        <v>534</v>
      </c>
      <c r="D85" s="161"/>
      <c r="E85" s="161"/>
      <c r="F85" s="306"/>
      <c r="G85" s="161"/>
      <c r="H85" s="306"/>
      <c r="I85" s="162"/>
    </row>
    <row r="86" customFormat="false" ht="14.25" hidden="false" customHeight="false" outlineLevel="0" collapsed="false">
      <c r="A86" s="405"/>
      <c r="B86" s="288"/>
      <c r="C86" s="288" t="s">
        <v>535</v>
      </c>
      <c r="D86" s="161"/>
      <c r="E86" s="161"/>
      <c r="F86" s="306"/>
      <c r="G86" s="161"/>
      <c r="H86" s="306"/>
      <c r="I86" s="162"/>
    </row>
    <row r="87" customFormat="false" ht="14.25" hidden="false" customHeight="false" outlineLevel="0" collapsed="false">
      <c r="A87" s="405"/>
      <c r="B87" s="288"/>
      <c r="C87" s="288" t="s">
        <v>536</v>
      </c>
      <c r="D87" s="161"/>
      <c r="E87" s="161"/>
      <c r="F87" s="306"/>
      <c r="G87" s="161"/>
      <c r="H87" s="306"/>
      <c r="I87" s="162"/>
    </row>
    <row r="88" customFormat="false" ht="14.25" hidden="false" customHeight="false" outlineLevel="0" collapsed="false">
      <c r="A88" s="405"/>
      <c r="B88" s="288"/>
      <c r="C88" s="288" t="s">
        <v>537</v>
      </c>
      <c r="D88" s="161"/>
      <c r="E88" s="161"/>
      <c r="F88" s="400"/>
      <c r="G88" s="161"/>
      <c r="H88" s="400"/>
      <c r="I88" s="162"/>
    </row>
    <row r="89" customFormat="false" ht="14.25" hidden="false" customHeight="false" outlineLevel="0" collapsed="false">
      <c r="A89" s="405"/>
      <c r="B89" s="288"/>
      <c r="C89" s="416" t="s">
        <v>538</v>
      </c>
      <c r="D89" s="417"/>
      <c r="E89" s="417"/>
      <c r="F89" s="418"/>
      <c r="G89" s="417"/>
      <c r="H89" s="418"/>
      <c r="I89" s="419"/>
    </row>
    <row r="90" customFormat="false" ht="14.25" hidden="false" customHeight="false" outlineLevel="0" collapsed="false">
      <c r="A90" s="405"/>
      <c r="B90" s="288"/>
      <c r="C90" s="416" t="s">
        <v>539</v>
      </c>
      <c r="D90" s="417"/>
      <c r="E90" s="417"/>
      <c r="F90" s="364"/>
      <c r="G90" s="417"/>
      <c r="H90" s="364"/>
      <c r="I90" s="419"/>
    </row>
    <row r="91" customFormat="false" ht="14.25" hidden="false" customHeight="false" outlineLevel="0" collapsed="false">
      <c r="A91" s="405"/>
      <c r="B91" s="288"/>
      <c r="C91" s="161"/>
      <c r="D91" s="388"/>
      <c r="E91" s="388"/>
      <c r="F91" s="369"/>
      <c r="G91" s="388"/>
      <c r="H91" s="369"/>
      <c r="I91" s="162"/>
    </row>
    <row r="92" customFormat="false" ht="19.4" hidden="false" customHeight="false" outlineLevel="0" collapsed="false">
      <c r="A92" s="405"/>
      <c r="B92" s="288"/>
      <c r="C92" s="335" t="s">
        <v>5</v>
      </c>
      <c r="D92" s="336"/>
      <c r="E92" s="337"/>
      <c r="F92" s="340" t="s">
        <v>93</v>
      </c>
      <c r="G92" s="339"/>
      <c r="H92" s="340" t="s">
        <v>94</v>
      </c>
      <c r="I92" s="341"/>
    </row>
    <row r="93" customFormat="false" ht="27" hidden="false" customHeight="true" outlineLevel="0" collapsed="false">
      <c r="A93" s="405"/>
      <c r="B93" s="288"/>
      <c r="C93" s="343" t="s">
        <v>540</v>
      </c>
      <c r="D93" s="344"/>
      <c r="E93" s="345"/>
      <c r="F93" s="364"/>
      <c r="G93" s="383"/>
      <c r="H93" s="364"/>
      <c r="I93" s="349"/>
    </row>
    <row r="94" customFormat="false" ht="14.25" hidden="false" customHeight="false" outlineLevel="0" collapsed="false">
      <c r="A94" s="405"/>
      <c r="B94" s="288"/>
      <c r="C94" s="363" t="s">
        <v>541</v>
      </c>
      <c r="D94" s="411"/>
      <c r="E94" s="412"/>
      <c r="F94" s="414"/>
      <c r="G94" s="413"/>
      <c r="H94" s="346"/>
      <c r="I94" s="415"/>
    </row>
    <row r="95" customFormat="false" ht="14.25" hidden="false" customHeight="false" outlineLevel="0" collapsed="false">
      <c r="A95" s="405"/>
      <c r="B95" s="288"/>
      <c r="C95" s="363" t="s">
        <v>542</v>
      </c>
      <c r="D95" s="411"/>
      <c r="E95" s="412"/>
      <c r="F95" s="414"/>
      <c r="G95" s="413"/>
      <c r="H95" s="346"/>
      <c r="I95" s="415"/>
    </row>
    <row r="96" customFormat="false" ht="14.25" hidden="false" customHeight="false" outlineLevel="0" collapsed="false">
      <c r="A96" s="405"/>
      <c r="B96" s="288"/>
      <c r="C96" s="363" t="s">
        <v>543</v>
      </c>
      <c r="D96" s="411"/>
      <c r="E96" s="412"/>
      <c r="F96" s="346"/>
      <c r="G96" s="413"/>
      <c r="H96" s="346"/>
      <c r="I96" s="415"/>
    </row>
    <row r="97" customFormat="false" ht="14.25" hidden="false" customHeight="false" outlineLevel="0" collapsed="false">
      <c r="A97" s="405"/>
      <c r="B97" s="288"/>
      <c r="C97" s="288" t="s">
        <v>544</v>
      </c>
      <c r="D97" s="161"/>
      <c r="E97" s="161"/>
      <c r="F97" s="348"/>
      <c r="G97" s="161"/>
      <c r="H97" s="348"/>
      <c r="I97" s="162"/>
    </row>
    <row r="98" customFormat="false" ht="14.25" hidden="false" customHeight="false" outlineLevel="0" collapsed="false">
      <c r="A98" s="405"/>
      <c r="B98" s="288"/>
      <c r="C98" s="288" t="s">
        <v>545</v>
      </c>
      <c r="D98" s="161"/>
      <c r="E98" s="161"/>
      <c r="F98" s="306"/>
      <c r="G98" s="161"/>
      <c r="H98" s="306"/>
      <c r="I98" s="162"/>
    </row>
    <row r="99" customFormat="false" ht="14.25" hidden="false" customHeight="false" outlineLevel="0" collapsed="false">
      <c r="A99" s="405"/>
      <c r="B99" s="288"/>
      <c r="C99" s="288" t="s">
        <v>546</v>
      </c>
      <c r="D99" s="161"/>
      <c r="E99" s="161"/>
      <c r="F99" s="306"/>
      <c r="G99" s="161"/>
      <c r="H99" s="306"/>
      <c r="I99" s="162"/>
    </row>
    <row r="100" customFormat="false" ht="14.25" hidden="false" customHeight="false" outlineLevel="0" collapsed="false">
      <c r="A100" s="405"/>
      <c r="B100" s="288"/>
      <c r="C100" s="288" t="s">
        <v>547</v>
      </c>
      <c r="D100" s="161"/>
      <c r="E100" s="161"/>
      <c r="F100" s="400"/>
      <c r="G100" s="161"/>
      <c r="H100" s="362"/>
      <c r="I100" s="162"/>
    </row>
    <row r="101" customFormat="false" ht="14.25" hidden="false" customHeight="false" outlineLevel="0" collapsed="false">
      <c r="A101" s="405"/>
      <c r="B101" s="288"/>
      <c r="C101" s="363" t="s">
        <v>548</v>
      </c>
      <c r="D101" s="411"/>
      <c r="E101" s="412"/>
      <c r="F101" s="346"/>
      <c r="G101" s="413"/>
      <c r="H101" s="420"/>
      <c r="I101" s="415"/>
    </row>
    <row r="102" customFormat="false" ht="14.25" hidden="false" customHeight="false" outlineLevel="0" collapsed="false">
      <c r="A102" s="405"/>
      <c r="B102" s="288"/>
      <c r="C102" s="367" t="s">
        <v>549</v>
      </c>
      <c r="D102" s="310"/>
      <c r="E102" s="310"/>
      <c r="F102" s="421"/>
      <c r="G102" s="310"/>
      <c r="H102" s="421"/>
      <c r="I102" s="311"/>
    </row>
    <row r="103" customFormat="false" ht="14.25" hidden="false" customHeight="false" outlineLevel="0" collapsed="false">
      <c r="A103" s="405"/>
      <c r="B103" s="288"/>
      <c r="C103" s="161"/>
      <c r="D103" s="388"/>
      <c r="E103" s="388"/>
      <c r="F103" s="369"/>
      <c r="G103" s="388"/>
      <c r="H103" s="388"/>
      <c r="I103" s="162"/>
    </row>
    <row r="104" customFormat="false" ht="14.25" hidden="false" customHeight="false" outlineLevel="0" collapsed="false">
      <c r="A104" s="405"/>
      <c r="B104" s="288"/>
      <c r="C104" s="422" t="s">
        <v>274</v>
      </c>
      <c r="D104" s="423"/>
      <c r="E104" s="424"/>
      <c r="F104" s="425"/>
      <c r="G104" s="424"/>
      <c r="H104" s="425"/>
      <c r="I104" s="426"/>
    </row>
    <row r="105" customFormat="false" ht="14.25" hidden="false" customHeight="false" outlineLevel="0" collapsed="false">
      <c r="A105" s="405"/>
      <c r="B105" s="288"/>
      <c r="C105" s="288" t="s">
        <v>550</v>
      </c>
      <c r="D105" s="161"/>
      <c r="E105" s="161"/>
      <c r="F105" s="427" t="s">
        <v>551</v>
      </c>
      <c r="G105" s="427"/>
      <c r="H105" s="427"/>
      <c r="I105" s="162"/>
    </row>
    <row r="106" customFormat="false" ht="14.25" hidden="false" customHeight="false" outlineLevel="0" collapsed="false">
      <c r="A106" s="405"/>
      <c r="B106" s="288"/>
      <c r="C106" s="367"/>
      <c r="D106" s="310"/>
      <c r="E106" s="310"/>
      <c r="F106" s="427"/>
      <c r="G106" s="427"/>
      <c r="H106" s="427"/>
      <c r="I106" s="311"/>
    </row>
    <row r="107" customFormat="false" ht="14.25" hidden="false" customHeight="false" outlineLevel="0" collapsed="false">
      <c r="A107" s="405"/>
      <c r="B107" s="288"/>
      <c r="C107" s="428" t="s">
        <v>282</v>
      </c>
      <c r="D107" s="161"/>
      <c r="E107" s="161"/>
      <c r="F107" s="429"/>
      <c r="G107" s="429"/>
      <c r="H107" s="429"/>
      <c r="I107" s="162"/>
    </row>
    <row r="108" customFormat="false" ht="14.25" hidden="false" customHeight="false" outlineLevel="0" collapsed="false">
      <c r="A108" s="405"/>
      <c r="B108" s="288"/>
      <c r="C108" s="288" t="s">
        <v>284</v>
      </c>
      <c r="D108" s="161"/>
      <c r="E108" s="161"/>
      <c r="F108" s="430" t="n">
        <v>46129</v>
      </c>
      <c r="G108" s="430"/>
      <c r="H108" s="430"/>
      <c r="I108" s="162"/>
    </row>
    <row r="109" customFormat="false" ht="19.4" hidden="false" customHeight="false" outlineLevel="0" collapsed="false">
      <c r="A109" s="405"/>
      <c r="B109" s="288"/>
      <c r="C109" s="288" t="s">
        <v>286</v>
      </c>
      <c r="D109" s="161"/>
      <c r="E109" s="161"/>
      <c r="F109" s="430" t="s">
        <v>287</v>
      </c>
      <c r="G109" s="430"/>
      <c r="H109" s="430"/>
      <c r="I109" s="162"/>
    </row>
    <row r="110" customFormat="false" ht="14.25" hidden="false" customHeight="false" outlineLevel="0" collapsed="false">
      <c r="A110" s="405"/>
      <c r="B110" s="288"/>
      <c r="C110" s="288" t="s">
        <v>290</v>
      </c>
      <c r="D110" s="161"/>
      <c r="E110" s="161"/>
      <c r="F110" s="430" t="s">
        <v>291</v>
      </c>
      <c r="G110" s="430"/>
      <c r="H110" s="430"/>
      <c r="I110" s="162"/>
    </row>
    <row r="111" customFormat="false" ht="18" hidden="false" customHeight="true" outlineLevel="0" collapsed="false">
      <c r="A111" s="405"/>
      <c r="B111" s="288"/>
      <c r="C111" s="367" t="s">
        <v>552</v>
      </c>
      <c r="D111" s="310"/>
      <c r="E111" s="310"/>
      <c r="F111" s="431"/>
      <c r="G111" s="431"/>
      <c r="H111" s="431"/>
      <c r="I111" s="311"/>
    </row>
    <row r="112" customFormat="false" ht="14.25" hidden="false" customHeight="false" outlineLevel="0" collapsed="false">
      <c r="A112" s="405"/>
      <c r="B112" s="288"/>
      <c r="C112" s="432"/>
      <c r="D112" s="432"/>
      <c r="E112" s="432"/>
      <c r="F112" s="432"/>
      <c r="G112" s="432"/>
      <c r="H112" s="432"/>
      <c r="I112" s="433"/>
    </row>
    <row r="113" customFormat="false" ht="19.4" hidden="false" customHeight="false" outlineLevel="0" collapsed="false">
      <c r="A113" s="405"/>
      <c r="B113" s="288"/>
      <c r="C113" s="396"/>
      <c r="D113" s="396"/>
      <c r="E113" s="396"/>
      <c r="F113" s="396"/>
      <c r="G113" s="396"/>
      <c r="H113" s="396"/>
      <c r="I113" s="434"/>
    </row>
    <row r="114" customFormat="false" ht="15" hidden="false" customHeight="true" outlineLevel="0" collapsed="false">
      <c r="A114" s="405"/>
      <c r="B114" s="435"/>
      <c r="C114" s="396"/>
      <c r="D114" s="396"/>
      <c r="E114" s="396"/>
      <c r="F114" s="396"/>
      <c r="G114" s="396"/>
      <c r="H114" s="396"/>
      <c r="I114" s="436"/>
    </row>
    <row r="115" customFormat="false" ht="19.4" hidden="false" customHeight="false" outlineLevel="0" collapsed="false">
      <c r="A115" s="405"/>
      <c r="B115" s="161"/>
      <c r="C115" s="396"/>
      <c r="D115" s="396"/>
      <c r="E115" s="396"/>
      <c r="F115" s="396"/>
      <c r="G115" s="396"/>
      <c r="H115" s="396"/>
      <c r="I115" s="436"/>
    </row>
    <row r="116" customFormat="false" ht="14.25" hidden="false" customHeight="false" outlineLevel="0" collapsed="false">
      <c r="A116" s="405"/>
      <c r="B116" s="161"/>
      <c r="C116" s="396"/>
      <c r="D116" s="396"/>
      <c r="E116" s="396"/>
      <c r="F116" s="396"/>
      <c r="G116" s="396"/>
      <c r="H116" s="396"/>
      <c r="I116" s="436"/>
    </row>
    <row r="117" customFormat="false" ht="14.25" hidden="false" customHeight="false" outlineLevel="0" collapsed="false">
      <c r="A117" s="405"/>
      <c r="B117" s="161"/>
      <c r="C117" s="396"/>
      <c r="D117" s="396"/>
      <c r="E117" s="396"/>
      <c r="F117" s="396"/>
      <c r="G117" s="396"/>
      <c r="H117" s="396"/>
      <c r="I117" s="436"/>
    </row>
    <row r="118" customFormat="false" ht="14.25" hidden="false" customHeight="false" outlineLevel="0" collapsed="false">
      <c r="A118" s="405"/>
      <c r="B118" s="161"/>
      <c r="C118" s="396"/>
      <c r="D118" s="396"/>
      <c r="E118" s="396"/>
      <c r="F118" s="396"/>
      <c r="G118" s="396"/>
      <c r="H118" s="396"/>
      <c r="I118" s="436"/>
    </row>
    <row r="119" customFormat="false" ht="14.25" hidden="false" customHeight="false" outlineLevel="0" collapsed="false">
      <c r="A119" s="405"/>
      <c r="B119" s="367"/>
      <c r="C119" s="437"/>
      <c r="D119" s="437"/>
      <c r="E119" s="437"/>
      <c r="F119" s="437"/>
      <c r="G119" s="437"/>
      <c r="H119" s="437"/>
      <c r="I119" s="438"/>
    </row>
    <row r="120" customFormat="false" ht="15" hidden="false" customHeight="false" outlineLevel="0" collapsed="false">
      <c r="A120" s="279"/>
    </row>
    <row r="121" customFormat="false" ht="14.25" hidden="false" customHeight="false" outlineLevel="0" collapsed="false">
      <c r="A121" s="279"/>
    </row>
    <row r="124" s="439" customFormat="true" ht="14.25" hidden="false" customHeight="false" outlineLevel="0" collapsed="false">
      <c r="A124" s="278"/>
      <c r="B124" s="279"/>
      <c r="C124" s="279"/>
      <c r="D124" s="279"/>
      <c r="E124" s="279"/>
      <c r="F124" s="279"/>
      <c r="G124" s="279"/>
      <c r="H124" s="279"/>
      <c r="I124" s="279"/>
      <c r="J124" s="278"/>
    </row>
    <row r="125" s="439" customFormat="true" ht="14.25" hidden="false" customHeight="false" outlineLevel="0" collapsed="false">
      <c r="A125" s="278"/>
      <c r="B125" s="279"/>
      <c r="C125" s="279"/>
      <c r="D125" s="279"/>
      <c r="E125" s="279"/>
      <c r="F125" s="279"/>
      <c r="G125" s="279"/>
      <c r="H125" s="279"/>
      <c r="I125" s="279"/>
      <c r="J125" s="278"/>
    </row>
    <row r="126" s="439" customFormat="true" ht="14.25" hidden="false" customHeight="false" outlineLevel="0" collapsed="false">
      <c r="A126" s="278"/>
      <c r="B126" s="279"/>
      <c r="C126" s="279"/>
      <c r="D126" s="279"/>
      <c r="E126" s="279"/>
      <c r="F126" s="279"/>
      <c r="G126" s="279"/>
      <c r="H126" s="279"/>
      <c r="I126" s="279"/>
      <c r="J126" s="278"/>
    </row>
    <row r="127" s="439" customFormat="true" ht="14.25" hidden="false" customHeight="false" outlineLevel="0" collapsed="false">
      <c r="A127" s="278"/>
      <c r="B127" s="279"/>
      <c r="C127" s="279"/>
      <c r="D127" s="279"/>
      <c r="E127" s="279"/>
      <c r="F127" s="279"/>
      <c r="G127" s="279"/>
      <c r="H127" s="279"/>
      <c r="I127" s="279"/>
      <c r="J127" s="278"/>
    </row>
    <row r="128" s="439" customFormat="true" ht="14.25" hidden="false" customHeight="false" outlineLevel="0" collapsed="false">
      <c r="A128" s="278"/>
      <c r="B128" s="279"/>
      <c r="C128" s="279"/>
      <c r="D128" s="279"/>
      <c r="E128" s="279"/>
      <c r="F128" s="279"/>
      <c r="G128" s="279"/>
      <c r="H128" s="279"/>
      <c r="I128" s="279"/>
      <c r="J128" s="278"/>
    </row>
    <row r="129" s="439" customFormat="true" ht="14.25" hidden="false" customHeight="false" outlineLevel="0" collapsed="false">
      <c r="A129" s="278"/>
      <c r="B129" s="279"/>
      <c r="C129" s="279"/>
      <c r="D129" s="279"/>
      <c r="E129" s="279"/>
      <c r="F129" s="279"/>
      <c r="G129" s="279"/>
      <c r="H129" s="279"/>
      <c r="I129" s="279"/>
      <c r="J129" s="278"/>
    </row>
    <row r="130" s="439" customFormat="true" ht="14.25" hidden="false" customHeight="false" outlineLevel="0" collapsed="false">
      <c r="A130" s="278"/>
      <c r="B130" s="279"/>
      <c r="C130" s="279"/>
      <c r="D130" s="279"/>
      <c r="E130" s="279"/>
      <c r="F130" s="279"/>
      <c r="G130" s="279"/>
      <c r="H130" s="279"/>
      <c r="I130" s="279"/>
      <c r="J130" s="278"/>
    </row>
    <row r="131" s="439" customFormat="true" ht="14.25" hidden="false" customHeight="false" outlineLevel="0" collapsed="false">
      <c r="A131" s="278"/>
      <c r="B131" s="279"/>
      <c r="C131" s="279"/>
      <c r="D131" s="279"/>
      <c r="E131" s="279"/>
      <c r="F131" s="279"/>
      <c r="G131" s="279"/>
      <c r="H131" s="279"/>
      <c r="I131" s="279"/>
      <c r="J131" s="278"/>
    </row>
  </sheetData>
  <sheetProtection algorithmName="SHA-512" hashValue="rPvckdzv6U/RkMvcpLJ4M8P6I1G6tlkeB0HUEPD+MxieiUNn1Q76I2cXccExjF7vUCq9oqT5A23SFwLng6N3tQ==" saltValue="mJ0UNtfgGxG7cC5jjPKFPw==" spinCount="100000" sheet="true" selectLockedCells="true"/>
  <protectedRanges>
    <protectedRange name="Range1" sqref="C4:I7"/>
  </protectedRanges>
  <mergeCells count="28">
    <mergeCell ref="B2:F2"/>
    <mergeCell ref="G2:I2"/>
    <mergeCell ref="B3:F3"/>
    <mergeCell ref="C4:I4"/>
    <mergeCell ref="C5:I5"/>
    <mergeCell ref="C6:I6"/>
    <mergeCell ref="C7:I7"/>
    <mergeCell ref="C27:I27"/>
    <mergeCell ref="C28:E28"/>
    <mergeCell ref="F28:H28"/>
    <mergeCell ref="C29:E29"/>
    <mergeCell ref="F29:H29"/>
    <mergeCell ref="C30:E30"/>
    <mergeCell ref="F30:H30"/>
    <mergeCell ref="C31:F31"/>
    <mergeCell ref="C32:E32"/>
    <mergeCell ref="C33:E33"/>
    <mergeCell ref="C34:E34"/>
    <mergeCell ref="C35:E35"/>
    <mergeCell ref="C36:E36"/>
    <mergeCell ref="C37:E37"/>
    <mergeCell ref="F37:H37"/>
    <mergeCell ref="F105:H106"/>
    <mergeCell ref="F107:H107"/>
    <mergeCell ref="F108:H108"/>
    <mergeCell ref="F109:H109"/>
    <mergeCell ref="F110:H110"/>
    <mergeCell ref="F111:H111"/>
  </mergeCells>
  <conditionalFormatting sqref="F93:F102 H93:H102">
    <cfRule type="expression" priority="2" aboveAverage="0" equalAverage="0" bottom="0" percent="0" rank="0" text="" dxfId="8">
      <formula>AND(ISBLANK(F93),$C$92=$C$7)</formula>
    </cfRule>
  </conditionalFormatting>
  <conditionalFormatting sqref="F80:F90 H80:H90">
    <cfRule type="expression" priority="3" aboveAverage="0" equalAverage="0" bottom="0" percent="0" rank="0" text="" dxfId="9">
      <formula>AND(ISBLANK(F80),$C$79=$C$7)</formula>
    </cfRule>
  </conditionalFormatting>
  <conditionalFormatting sqref="F65:F71 H65:H71 F73:F77 H73:H77">
    <cfRule type="expression" priority="4" aboveAverage="0" equalAverage="0" bottom="0" percent="0" rank="0" text="" dxfId="10">
      <formula>AND(ISBLANK(F65),$C$64=$C$7)</formula>
    </cfRule>
  </conditionalFormatting>
  <conditionalFormatting sqref="F52:F62 H52:H62">
    <cfRule type="expression" priority="5" aboveAverage="0" equalAverage="0" bottom="0" percent="0" rank="0" text="" dxfId="11">
      <formula>AND(ISBLANK(F52),$C$51=$C$7)</formula>
    </cfRule>
  </conditionalFormatting>
  <conditionalFormatting sqref="F40 H40 F42:F49 H42:H49">
    <cfRule type="expression" priority="6" aboveAverage="0" equalAverage="0" bottom="0" percent="0" rank="0" text="" dxfId="12">
      <formula>AND(ISBLANK(F40), $C$39=$C$7)</formula>
    </cfRule>
  </conditionalFormatting>
  <conditionalFormatting sqref="H14:H23">
    <cfRule type="expression" priority="7" aboveAverage="0" equalAverage="0" bottom="0" percent="0" rank="0" text="" dxfId="13">
      <formula>H14&lt;&gt;""</formula>
    </cfRule>
    <cfRule type="expression" priority="8" aboveAverage="0" equalAverage="0" bottom="0" percent="0" rank="0" text="" dxfId="14">
      <formula>$D14&lt;&gt;""</formula>
    </cfRule>
  </conditionalFormatting>
  <conditionalFormatting sqref="F14:F23">
    <cfRule type="expression" priority="9" aboveAverage="0" equalAverage="0" bottom="0" percent="0" rank="0" text="" dxfId="15">
      <formula>F14&lt;&gt;""</formula>
    </cfRule>
    <cfRule type="expression" priority="10" aboveAverage="0" equalAverage="0" bottom="0" percent="0" rank="0" text="" dxfId="16">
      <formula>$D14&lt;&gt;""</formula>
    </cfRule>
  </conditionalFormatting>
  <conditionalFormatting sqref="D14:D23">
    <cfRule type="expression" priority="11" aboveAverage="0" equalAverage="0" bottom="0" percent="0" rank="0" text="" dxfId="17">
      <formula>COUNTIF($D$12:$D$21, "&lt;&gt;")&lt;1</formula>
    </cfRule>
  </conditionalFormatting>
  <conditionalFormatting sqref="F13 H13 F24 H24">
    <cfRule type="cellIs" priority="12" operator="equal" aboveAverage="0" equalAverage="0" bottom="0" percent="0" rank="0" text="" dxfId="18">
      <formula>0</formula>
    </cfRule>
  </conditionalFormatting>
  <conditionalFormatting sqref="F28:H30 G32:G36">
    <cfRule type="expression" priority="13" aboveAverage="0" equalAverage="0" bottom="0" percent="0" rank="0" text="" dxfId="19">
      <formula>LEN(TRIM(F28))=0</formula>
    </cfRule>
  </conditionalFormatting>
  <dataValidations count="6">
    <dataValidation allowBlank="true" errorStyle="stop" operator="between" prompt="Pavyzdžiai:&#10;Gatvių remontas&#10;Miesto priežiūra&#10;Šildymo ir karšto vandens sistemų priežiūra&#10;Daugiabučių namų ir kitų pastatų techninė priežiūra" showDropDown="false" showErrorMessage="true" showInputMessage="true" sqref="D15:D23" type="none">
      <formula1>0</formula1>
      <formula2>0</formula2>
    </dataValidation>
    <dataValidation allowBlank="true" errorStyle="stop" operator="between" prompt="Pavyzdžiai:&#10;Gatvių remontas&#10;Miesto priežiūra&#10;Šildymo ir karšto vandens sistemų priežiūra&#10;Daugiabučių namų ir kitų pastatų techninė priežiūra&#10;Vandens tiekimas&#10;Nuotekų valymas&#10;Keleivių pervežimas&#10;Autobusų parko veikla" showDropDown="false" showErrorMessage="true" showInputMessage="true" sqref="D14" type="none">
      <formula1>0</formula1>
      <formula2>0</formula2>
    </dataValidation>
    <dataValidation allowBlank="true" errorStyle="stop" operator="between" showDropDown="false" showErrorMessage="true" showInputMessage="true" sqref="F28:H28" type="list">
      <formula1>$O$27:$O$30</formula1>
      <formula2>0</formula2>
    </dataValidation>
    <dataValidation allowBlank="true" errorStyle="stop" operator="between" prompt="Jeigu buvo įdiegta daugiau nei viena paslauga / produktas, pažymėkite &quot;Kita&quot; ir pažymėkite tai Pastabų laukelyje žemiau" showDropDown="false" showErrorMessage="true" showInputMessage="true" sqref="F30:H30" type="list">
      <formula1>$O$33:$O$37</formula1>
      <formula2>0</formula2>
    </dataValidation>
    <dataValidation allowBlank="true" errorStyle="stop" operator="between" prompt="Jeigu buvo įdiegta daugiau nei vienas verslo procesas ar optimizavimo sprendimas, pažymėkite &quot;Kita&quot; ir pažymėkite tai Pastabų laukelyje žemiau" showDropDown="false" showErrorMessage="true" showInputMessage="true" sqref="F29:H29" type="list">
      <formula1>$O$39:$O$43</formula1>
      <formula2>0</formula2>
    </dataValidation>
    <dataValidation allowBlank="true" errorStyle="stop" operator="between" showDropDown="false" showErrorMessage="true" showInputMessage="true" sqref="G32:G36" type="list">
      <formula1>"Taip,Ne"</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2" pageOrder="downThenOver" orientation="portrait" blackAndWhite="false" draft="false" cellComments="none" horizontalDpi="300" verticalDpi="300" copies="1"/>
  <headerFooter differentFirst="false" differentOddEven="false">
    <oddHeader/>
    <oddFooter/>
  </headerFooter>
  <rowBreaks count="1" manualBreakCount="1">
    <brk id="49" man="true" max="16383" min="0"/>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O93"/>
  <sheetViews>
    <sheetView showFormulas="false" showGridLines="true" showRowColHeaders="true" showZeros="true" rightToLeft="false" tabSelected="false" showOutlineSymbols="true" defaultGridColor="true" view="normal" topLeftCell="A75" colorId="64" zoomScale="100" zoomScaleNormal="100" zoomScalePageLayoutView="100" workbookViewId="0">
      <selection pane="topLeft" activeCell="F91" activeCellId="0" sqref="F91"/>
    </sheetView>
  </sheetViews>
  <sheetFormatPr defaultColWidth="9.18359375" defaultRowHeight="14.25" zeroHeight="false" outlineLevelRow="0" outlineLevelCol="0"/>
  <cols>
    <col collapsed="false" customWidth="true" hidden="false" outlineLevel="0" max="1" min="1" style="278" width="1.45"/>
    <col collapsed="false" customWidth="true" hidden="false" outlineLevel="0" max="2" min="2" style="278" width="2.54"/>
    <col collapsed="false" customWidth="true" hidden="false" outlineLevel="0" max="3" min="3" style="278" width="7.27"/>
    <col collapsed="false" customWidth="true" hidden="false" outlineLevel="0" max="4" min="4" style="278" width="30.54"/>
    <col collapsed="false" customWidth="true" hidden="false" outlineLevel="0" max="5" min="5" style="278" width="38.27"/>
    <col collapsed="false" customWidth="true" hidden="false" outlineLevel="0" max="6" min="6" style="278" width="19"/>
    <col collapsed="false" customWidth="true" hidden="false" outlineLevel="0" max="7" min="7" style="278" width="2.73"/>
    <col collapsed="false" customWidth="true" hidden="false" outlineLevel="0" max="8" min="8" style="278" width="2.54"/>
    <col collapsed="false" customWidth="true" hidden="false" outlineLevel="0" max="9" min="9" style="278" width="7.27"/>
    <col collapsed="false" customWidth="true" hidden="false" outlineLevel="0" max="10" min="10" style="278" width="30.54"/>
    <col collapsed="false" customWidth="true" hidden="false" outlineLevel="0" max="11" min="11" style="278" width="38.27"/>
    <col collapsed="false" customWidth="true" hidden="false" outlineLevel="0" max="12" min="12" style="278" width="18.82"/>
    <col collapsed="false" customWidth="true" hidden="false" outlineLevel="0" max="13" min="13" style="278" width="2.73"/>
    <col collapsed="false" customWidth="true" hidden="false" outlineLevel="0" max="14" min="14" style="278" width="3.73"/>
    <col collapsed="false" customWidth="false" hidden="true" outlineLevel="0" max="15" min="15" style="278" width="9.18"/>
    <col collapsed="false" customWidth="false" hidden="false" outlineLevel="0" max="16384" min="16" style="278" width="9.18"/>
  </cols>
  <sheetData>
    <row r="1" customFormat="false" ht="9" hidden="false" customHeight="true" outlineLevel="0" collapsed="false">
      <c r="C1" s="440"/>
      <c r="D1" s="440"/>
      <c r="E1" s="440"/>
      <c r="F1" s="440"/>
      <c r="G1" s="440"/>
      <c r="H1" s="440"/>
      <c r="I1" s="440"/>
      <c r="J1" s="440"/>
      <c r="K1" s="440"/>
      <c r="L1" s="440"/>
    </row>
    <row r="2" customFormat="false" ht="12" hidden="false" customHeight="true" outlineLevel="0" collapsed="false">
      <c r="B2" s="441"/>
      <c r="C2" s="442"/>
      <c r="D2" s="443"/>
      <c r="E2" s="443"/>
      <c r="F2" s="444"/>
      <c r="G2" s="444"/>
      <c r="H2" s="445"/>
      <c r="I2" s="446"/>
      <c r="J2" s="443"/>
      <c r="K2" s="443"/>
      <c r="L2" s="444"/>
      <c r="M2" s="447"/>
    </row>
    <row r="3" customFormat="false" ht="28.5" hidden="false" customHeight="true" outlineLevel="0" collapsed="false">
      <c r="B3" s="448"/>
      <c r="C3" s="449" t="s">
        <v>553</v>
      </c>
      <c r="D3" s="450"/>
      <c r="E3" s="450"/>
      <c r="F3" s="450"/>
      <c r="G3" s="450"/>
      <c r="H3" s="439"/>
      <c r="I3" s="450"/>
      <c r="J3" s="450"/>
      <c r="K3" s="451" t="s">
        <v>453</v>
      </c>
      <c r="L3" s="451"/>
      <c r="M3" s="452"/>
    </row>
    <row r="4" customFormat="false" ht="15" hidden="false" customHeight="true" outlineLevel="0" collapsed="false">
      <c r="B4" s="448"/>
      <c r="C4" s="449" t="s">
        <v>554</v>
      </c>
      <c r="D4" s="450"/>
      <c r="E4" s="450"/>
      <c r="F4" s="450"/>
      <c r="G4" s="450"/>
      <c r="H4" s="439"/>
      <c r="I4" s="450"/>
      <c r="J4" s="450"/>
      <c r="K4" s="453" t="s">
        <v>555</v>
      </c>
      <c r="L4" s="454"/>
      <c r="M4" s="452"/>
    </row>
    <row r="5" customFormat="false" ht="15" hidden="false" customHeight="true" outlineLevel="0" collapsed="false">
      <c r="B5" s="448"/>
      <c r="C5" s="455"/>
      <c r="D5" s="450"/>
      <c r="E5" s="450"/>
      <c r="F5" s="450"/>
      <c r="G5" s="450"/>
      <c r="H5" s="439"/>
      <c r="I5" s="450"/>
      <c r="J5" s="450"/>
      <c r="K5" s="450"/>
      <c r="L5" s="454"/>
      <c r="M5" s="452"/>
    </row>
    <row r="6" customFormat="false" ht="15" hidden="false" customHeight="true" outlineLevel="0" collapsed="false">
      <c r="B6" s="448"/>
      <c r="C6" s="456" t="s">
        <v>556</v>
      </c>
      <c r="D6" s="456"/>
      <c r="E6" s="456"/>
      <c r="F6" s="456"/>
      <c r="G6" s="456"/>
      <c r="H6" s="456"/>
      <c r="I6" s="456"/>
      <c r="J6" s="456"/>
      <c r="K6" s="456"/>
      <c r="L6" s="456"/>
      <c r="M6" s="456"/>
    </row>
    <row r="7" customFormat="false" ht="15" hidden="true" customHeight="true" outlineLevel="0" collapsed="false">
      <c r="B7" s="448"/>
      <c r="C7" s="455"/>
      <c r="D7" s="450"/>
      <c r="E7" s="450"/>
      <c r="F7" s="450"/>
      <c r="G7" s="450"/>
      <c r="H7" s="439"/>
      <c r="I7" s="450"/>
      <c r="J7" s="450"/>
      <c r="K7" s="450"/>
      <c r="L7" s="454"/>
      <c r="M7" s="452"/>
    </row>
    <row r="8" customFormat="false" ht="17.35" hidden="false" customHeight="false" outlineLevel="0" collapsed="false">
      <c r="B8" s="448"/>
      <c r="C8" s="449"/>
      <c r="D8" s="450"/>
      <c r="E8" s="450"/>
      <c r="F8" s="450"/>
      <c r="G8" s="450"/>
      <c r="H8" s="439"/>
      <c r="I8" s="450"/>
      <c r="J8" s="450"/>
      <c r="K8" s="450"/>
      <c r="L8" s="450"/>
      <c r="M8" s="452"/>
    </row>
    <row r="9" customFormat="false" ht="17.35" hidden="false" customHeight="false" outlineLevel="0" collapsed="false">
      <c r="B9" s="448"/>
      <c r="C9" s="457" t="s">
        <v>14</v>
      </c>
      <c r="D9" s="457"/>
      <c r="E9" s="458" t="str">
        <f aca="false">IF(ISBLANK('Finansiniai duomenys'!C8)," ",'Finansiniai duomenys'!C8)</f>
        <v>UAB „Prienų vandenys“</v>
      </c>
      <c r="F9" s="458"/>
      <c r="G9" s="458"/>
      <c r="H9" s="458"/>
      <c r="I9" s="458"/>
      <c r="J9" s="458"/>
      <c r="K9" s="450"/>
      <c r="L9" s="450"/>
      <c r="M9" s="452"/>
    </row>
    <row r="10" customFormat="false" ht="14.25" hidden="false" customHeight="false" outlineLevel="0" collapsed="false">
      <c r="B10" s="448"/>
      <c r="C10" s="457" t="s">
        <v>18</v>
      </c>
      <c r="D10" s="457"/>
      <c r="E10" s="459" t="str">
        <f aca="false">'Finansiniai duomenys'!C9</f>
        <v>Prienų rajono savivaldybė </v>
      </c>
      <c r="F10" s="459"/>
      <c r="G10" s="459"/>
      <c r="H10" s="459"/>
      <c r="I10" s="459"/>
      <c r="J10" s="459"/>
      <c r="K10" s="450"/>
      <c r="L10" s="450"/>
      <c r="M10" s="452"/>
    </row>
    <row r="11" customFormat="false" ht="14.25" hidden="false" customHeight="false" outlineLevel="0" collapsed="false">
      <c r="B11" s="448"/>
      <c r="C11" s="457" t="s">
        <v>24</v>
      </c>
      <c r="D11" s="457"/>
      <c r="E11" s="459" t="n">
        <f aca="false">'Finansiniai duomenys'!C10</f>
        <v>170639781</v>
      </c>
      <c r="F11" s="459"/>
      <c r="G11" s="459"/>
      <c r="H11" s="459"/>
      <c r="I11" s="459"/>
      <c r="J11" s="459"/>
      <c r="K11" s="450"/>
      <c r="L11" s="450"/>
      <c r="M11" s="452"/>
    </row>
    <row r="12" customFormat="false" ht="14.25" hidden="false" customHeight="false" outlineLevel="0" collapsed="false">
      <c r="B12" s="448"/>
      <c r="C12" s="460"/>
      <c r="D12" s="450"/>
      <c r="E12" s="450"/>
      <c r="F12" s="461"/>
      <c r="G12" s="461"/>
      <c r="H12" s="462"/>
      <c r="I12" s="450"/>
      <c r="J12" s="450"/>
      <c r="K12" s="450"/>
      <c r="L12" s="450"/>
      <c r="M12" s="452"/>
    </row>
    <row r="13" customFormat="false" ht="14.25" hidden="false" customHeight="false" outlineLevel="0" collapsed="false">
      <c r="B13" s="448"/>
      <c r="C13" s="460"/>
      <c r="D13" s="450"/>
      <c r="E13" s="450"/>
      <c r="F13" s="450"/>
      <c r="G13" s="450"/>
      <c r="H13" s="439"/>
      <c r="I13" s="450"/>
      <c r="J13" s="450"/>
      <c r="K13" s="450"/>
      <c r="L13" s="450"/>
      <c r="M13" s="452"/>
      <c r="O13" s="278" t="s">
        <v>557</v>
      </c>
    </row>
    <row r="14" customFormat="false" ht="38.25" hidden="false" customHeight="true" outlineLevel="0" collapsed="false">
      <c r="B14" s="448"/>
      <c r="C14" s="463" t="s">
        <v>558</v>
      </c>
      <c r="D14" s="463"/>
      <c r="E14" s="464" t="s">
        <v>77</v>
      </c>
      <c r="F14" s="464"/>
      <c r="G14" s="465"/>
      <c r="H14" s="466"/>
      <c r="I14" s="467" t="s">
        <v>559</v>
      </c>
      <c r="J14" s="467"/>
      <c r="K14" s="468" t="s">
        <v>253</v>
      </c>
      <c r="L14" s="468"/>
      <c r="M14" s="469"/>
    </row>
    <row r="15" customFormat="false" ht="26.25" hidden="false" customHeight="true" outlineLevel="0" collapsed="false">
      <c r="B15" s="448"/>
      <c r="C15" s="470" t="s">
        <v>560</v>
      </c>
      <c r="D15" s="470"/>
      <c r="E15" s="470"/>
      <c r="F15" s="470"/>
      <c r="G15" s="471"/>
      <c r="H15" s="466"/>
      <c r="I15" s="472" t="s">
        <v>561</v>
      </c>
      <c r="J15" s="472"/>
      <c r="K15" s="472"/>
      <c r="L15" s="472"/>
      <c r="M15" s="473"/>
    </row>
    <row r="16" customFormat="false" ht="49.5" hidden="false" customHeight="true" outlineLevel="0" collapsed="false">
      <c r="B16" s="448"/>
      <c r="C16" s="474" t="s">
        <v>562</v>
      </c>
      <c r="D16" s="474"/>
      <c r="E16" s="475"/>
      <c r="F16" s="475"/>
      <c r="G16" s="476"/>
      <c r="H16" s="477"/>
      <c r="I16" s="478" t="s">
        <v>563</v>
      </c>
      <c r="J16" s="478"/>
      <c r="K16" s="479" t="s">
        <v>77</v>
      </c>
      <c r="L16" s="479"/>
      <c r="M16" s="469"/>
    </row>
    <row r="17" customFormat="false" ht="40.5" hidden="false" customHeight="true" outlineLevel="0" collapsed="false">
      <c r="B17" s="448"/>
      <c r="C17" s="474" t="s">
        <v>564</v>
      </c>
      <c r="D17" s="474"/>
      <c r="E17" s="480"/>
      <c r="F17" s="480"/>
      <c r="G17" s="465"/>
      <c r="H17" s="477"/>
      <c r="I17" s="481" t="s">
        <v>564</v>
      </c>
      <c r="J17" s="481"/>
      <c r="K17" s="480"/>
      <c r="L17" s="480"/>
      <c r="M17" s="469"/>
    </row>
    <row r="18" customFormat="false" ht="14.25" hidden="false" customHeight="false" outlineLevel="0" collapsed="false">
      <c r="B18" s="448"/>
      <c r="C18" s="460"/>
      <c r="D18" s="450"/>
      <c r="E18" s="450"/>
      <c r="F18" s="461"/>
      <c r="G18" s="450"/>
      <c r="H18" s="466"/>
      <c r="I18" s="450"/>
      <c r="J18" s="450"/>
      <c r="K18" s="450"/>
      <c r="L18" s="450"/>
      <c r="M18" s="452"/>
    </row>
    <row r="19" customFormat="false" ht="14.25" hidden="false" customHeight="false" outlineLevel="0" collapsed="false">
      <c r="B19" s="448"/>
      <c r="C19" s="460"/>
      <c r="D19" s="450"/>
      <c r="E19" s="450"/>
      <c r="F19" s="461"/>
      <c r="G19" s="450"/>
      <c r="H19" s="466"/>
      <c r="I19" s="450"/>
      <c r="J19" s="450"/>
      <c r="K19" s="450"/>
      <c r="L19" s="450"/>
      <c r="M19" s="452"/>
    </row>
    <row r="20" customFormat="false" ht="14.25" hidden="false" customHeight="false" outlineLevel="0" collapsed="false">
      <c r="B20" s="448"/>
      <c r="C20" s="482" t="s">
        <v>565</v>
      </c>
      <c r="D20" s="482"/>
      <c r="E20" s="482"/>
      <c r="F20" s="482"/>
      <c r="G20" s="483"/>
      <c r="H20" s="466"/>
      <c r="I20" s="484" t="s">
        <v>566</v>
      </c>
      <c r="J20" s="484"/>
      <c r="K20" s="484"/>
      <c r="L20" s="484"/>
      <c r="M20" s="485"/>
    </row>
    <row r="21" customFormat="false" ht="14.25" hidden="false" customHeight="false" outlineLevel="0" collapsed="false">
      <c r="B21" s="448"/>
      <c r="C21" s="486"/>
      <c r="D21" s="483"/>
      <c r="E21" s="483"/>
      <c r="F21" s="487"/>
      <c r="G21" s="483"/>
      <c r="H21" s="466"/>
      <c r="I21" s="483"/>
      <c r="J21" s="483"/>
      <c r="K21" s="483"/>
      <c r="L21" s="483"/>
      <c r="M21" s="485"/>
    </row>
    <row r="22" customFormat="false" ht="14.25" hidden="false" customHeight="false" outlineLevel="0" collapsed="false">
      <c r="B22" s="448"/>
      <c r="C22" s="488" t="s">
        <v>567</v>
      </c>
      <c r="D22" s="488"/>
      <c r="E22" s="488"/>
      <c r="F22" s="488"/>
      <c r="G22" s="471"/>
      <c r="H22" s="466"/>
      <c r="I22" s="489" t="s">
        <v>568</v>
      </c>
      <c r="J22" s="489"/>
      <c r="K22" s="489"/>
      <c r="L22" s="489"/>
      <c r="M22" s="490"/>
    </row>
    <row r="23" customFormat="false" ht="19.4" hidden="false" customHeight="false" outlineLevel="0" collapsed="false">
      <c r="B23" s="448"/>
      <c r="C23" s="491" t="s">
        <v>569</v>
      </c>
      <c r="D23" s="492" t="s">
        <v>570</v>
      </c>
      <c r="E23" s="493" t="s">
        <v>571</v>
      </c>
      <c r="F23" s="491" t="s">
        <v>572</v>
      </c>
      <c r="G23" s="494"/>
      <c r="H23" s="495"/>
      <c r="I23" s="492" t="s">
        <v>569</v>
      </c>
      <c r="J23" s="491" t="s">
        <v>570</v>
      </c>
      <c r="K23" s="491" t="s">
        <v>571</v>
      </c>
      <c r="L23" s="491" t="s">
        <v>572</v>
      </c>
      <c r="M23" s="496"/>
    </row>
    <row r="24" customFormat="false" ht="19.4" hidden="false" customHeight="false" outlineLevel="0" collapsed="false">
      <c r="B24" s="448"/>
      <c r="C24" s="497" t="n">
        <v>1</v>
      </c>
      <c r="D24" s="498"/>
      <c r="E24" s="499"/>
      <c r="F24" s="500"/>
      <c r="G24" s="501"/>
      <c r="H24" s="495"/>
      <c r="I24" s="502" t="n">
        <v>1</v>
      </c>
      <c r="J24" s="503" t="s">
        <v>573</v>
      </c>
      <c r="K24" s="504" t="s">
        <v>574</v>
      </c>
      <c r="L24" s="500" t="n">
        <v>0.5</v>
      </c>
      <c r="M24" s="505"/>
    </row>
    <row r="25" customFormat="false" ht="14.25" hidden="false" customHeight="false" outlineLevel="0" collapsed="false">
      <c r="B25" s="448"/>
      <c r="C25" s="497" t="n">
        <v>2</v>
      </c>
      <c r="D25" s="498"/>
      <c r="E25" s="499"/>
      <c r="F25" s="500"/>
      <c r="G25" s="501"/>
      <c r="H25" s="495"/>
      <c r="I25" s="502" t="n">
        <v>2</v>
      </c>
      <c r="J25" s="503"/>
      <c r="K25" s="499"/>
      <c r="L25" s="500"/>
      <c r="M25" s="505"/>
    </row>
    <row r="26" customFormat="false" ht="19.4" hidden="false" customHeight="false" outlineLevel="0" collapsed="false">
      <c r="B26" s="448"/>
      <c r="C26" s="497" t="n">
        <v>3</v>
      </c>
      <c r="D26" s="498"/>
      <c r="E26" s="499"/>
      <c r="F26" s="500"/>
      <c r="G26" s="501"/>
      <c r="H26" s="495"/>
      <c r="I26" s="502" t="n">
        <v>3</v>
      </c>
      <c r="J26" s="503"/>
      <c r="K26" s="499"/>
      <c r="L26" s="500"/>
      <c r="M26" s="505"/>
    </row>
    <row r="27" customFormat="false" ht="14.25" hidden="false" customHeight="false" outlineLevel="0" collapsed="false">
      <c r="B27" s="448"/>
      <c r="C27" s="497" t="n">
        <v>4</v>
      </c>
      <c r="D27" s="498"/>
      <c r="E27" s="499"/>
      <c r="F27" s="500"/>
      <c r="G27" s="501"/>
      <c r="H27" s="495"/>
      <c r="I27" s="502" t="n">
        <v>4</v>
      </c>
      <c r="J27" s="503"/>
      <c r="K27" s="499"/>
      <c r="L27" s="500"/>
      <c r="M27" s="505"/>
    </row>
    <row r="28" customFormat="false" ht="14.25" hidden="false" customHeight="false" outlineLevel="0" collapsed="false">
      <c r="B28" s="448"/>
      <c r="C28" s="497" t="n">
        <v>5</v>
      </c>
      <c r="D28" s="498"/>
      <c r="E28" s="499"/>
      <c r="F28" s="500"/>
      <c r="G28" s="501"/>
      <c r="H28" s="495"/>
      <c r="I28" s="502" t="n">
        <v>5</v>
      </c>
      <c r="J28" s="503"/>
      <c r="K28" s="499"/>
      <c r="L28" s="500"/>
      <c r="M28" s="505"/>
    </row>
    <row r="29" customFormat="false" ht="14.25" hidden="false" customHeight="false" outlineLevel="0" collapsed="false">
      <c r="B29" s="448"/>
      <c r="C29" s="497" t="n">
        <v>6</v>
      </c>
      <c r="D29" s="498"/>
      <c r="E29" s="499"/>
      <c r="F29" s="500"/>
      <c r="G29" s="501"/>
      <c r="H29" s="495"/>
      <c r="I29" s="502" t="n">
        <v>6</v>
      </c>
      <c r="J29" s="503"/>
      <c r="K29" s="499"/>
      <c r="L29" s="500"/>
      <c r="M29" s="505"/>
    </row>
    <row r="30" customFormat="false" ht="14.25" hidden="false" customHeight="false" outlineLevel="0" collapsed="false">
      <c r="B30" s="448"/>
      <c r="C30" s="497" t="n">
        <v>7</v>
      </c>
      <c r="D30" s="498"/>
      <c r="E30" s="499"/>
      <c r="F30" s="500"/>
      <c r="G30" s="501"/>
      <c r="H30" s="477"/>
      <c r="I30" s="497" t="n">
        <v>7</v>
      </c>
      <c r="J30" s="503"/>
      <c r="K30" s="499"/>
      <c r="L30" s="500"/>
      <c r="M30" s="505"/>
    </row>
    <row r="31" customFormat="false" ht="14.25" hidden="false" customHeight="false" outlineLevel="0" collapsed="false">
      <c r="B31" s="448"/>
      <c r="C31" s="497" t="n">
        <v>8</v>
      </c>
      <c r="D31" s="498"/>
      <c r="E31" s="499"/>
      <c r="F31" s="500"/>
      <c r="G31" s="501"/>
      <c r="H31" s="477"/>
      <c r="I31" s="497" t="n">
        <v>8</v>
      </c>
      <c r="J31" s="498"/>
      <c r="K31" s="499"/>
      <c r="L31" s="500"/>
      <c r="M31" s="505"/>
    </row>
    <row r="32" customFormat="false" ht="14.25" hidden="false" customHeight="false" outlineLevel="0" collapsed="false">
      <c r="B32" s="448"/>
      <c r="C32" s="497" t="n">
        <v>9</v>
      </c>
      <c r="D32" s="498"/>
      <c r="E32" s="499"/>
      <c r="F32" s="500"/>
      <c r="G32" s="501"/>
      <c r="H32" s="495"/>
      <c r="I32" s="502" t="n">
        <v>9</v>
      </c>
      <c r="J32" s="498"/>
      <c r="K32" s="499"/>
      <c r="L32" s="500"/>
      <c r="M32" s="505"/>
    </row>
    <row r="33" customFormat="false" ht="19.4" hidden="false" customHeight="false" outlineLevel="0" collapsed="false">
      <c r="B33" s="448"/>
      <c r="C33" s="497" t="n">
        <v>10</v>
      </c>
      <c r="D33" s="498"/>
      <c r="E33" s="499"/>
      <c r="F33" s="500"/>
      <c r="G33" s="501"/>
      <c r="H33" s="477"/>
      <c r="I33" s="497" t="n">
        <v>10</v>
      </c>
      <c r="J33" s="498"/>
      <c r="K33" s="499"/>
      <c r="L33" s="500"/>
      <c r="M33" s="505"/>
    </row>
    <row r="34" customFormat="false" ht="14.25" hidden="false" customHeight="false" outlineLevel="0" collapsed="false">
      <c r="B34" s="448"/>
      <c r="C34" s="497" t="n">
        <v>11</v>
      </c>
      <c r="D34" s="498"/>
      <c r="E34" s="499"/>
      <c r="F34" s="500"/>
      <c r="G34" s="501"/>
      <c r="H34" s="495"/>
      <c r="I34" s="502" t="n">
        <v>11</v>
      </c>
      <c r="J34" s="503"/>
      <c r="K34" s="499"/>
      <c r="L34" s="500"/>
      <c r="M34" s="505"/>
    </row>
    <row r="35" customFormat="false" ht="14.25" hidden="false" customHeight="false" outlineLevel="0" collapsed="false">
      <c r="B35" s="448"/>
      <c r="C35" s="497" t="n">
        <v>12</v>
      </c>
      <c r="D35" s="498"/>
      <c r="E35" s="499"/>
      <c r="F35" s="500"/>
      <c r="G35" s="501"/>
      <c r="H35" s="495"/>
      <c r="I35" s="502" t="n">
        <v>12</v>
      </c>
      <c r="J35" s="503"/>
      <c r="K35" s="499"/>
      <c r="L35" s="500"/>
      <c r="M35" s="505"/>
    </row>
    <row r="36" customFormat="false" ht="14.25" hidden="false" customHeight="false" outlineLevel="0" collapsed="false">
      <c r="B36" s="448"/>
      <c r="C36" s="497" t="n">
        <v>13</v>
      </c>
      <c r="D36" s="498"/>
      <c r="E36" s="499"/>
      <c r="F36" s="500"/>
      <c r="G36" s="501"/>
      <c r="H36" s="495"/>
      <c r="I36" s="502" t="n">
        <v>13</v>
      </c>
      <c r="J36" s="503"/>
      <c r="K36" s="499"/>
      <c r="L36" s="500"/>
      <c r="M36" s="505"/>
    </row>
    <row r="37" customFormat="false" ht="14.25" hidden="false" customHeight="false" outlineLevel="0" collapsed="false">
      <c r="B37" s="448"/>
      <c r="C37" s="497" t="n">
        <v>14</v>
      </c>
      <c r="D37" s="498"/>
      <c r="E37" s="499"/>
      <c r="F37" s="500"/>
      <c r="G37" s="501"/>
      <c r="H37" s="495"/>
      <c r="I37" s="502" t="n">
        <v>14</v>
      </c>
      <c r="J37" s="503"/>
      <c r="K37" s="499"/>
      <c r="L37" s="500"/>
      <c r="M37" s="505"/>
    </row>
    <row r="38" customFormat="false" ht="14.25" hidden="false" customHeight="false" outlineLevel="0" collapsed="false">
      <c r="B38" s="448"/>
      <c r="C38" s="497" t="n">
        <v>15</v>
      </c>
      <c r="D38" s="498"/>
      <c r="E38" s="499"/>
      <c r="F38" s="500"/>
      <c r="G38" s="501"/>
      <c r="H38" s="495"/>
      <c r="I38" s="502" t="n">
        <v>15</v>
      </c>
      <c r="J38" s="503"/>
      <c r="K38" s="499"/>
      <c r="L38" s="500"/>
      <c r="M38" s="505"/>
    </row>
    <row r="39" customFormat="false" ht="19.4" hidden="false" customHeight="false" outlineLevel="0" collapsed="false">
      <c r="B39" s="448"/>
      <c r="C39" s="497" t="n">
        <v>16</v>
      </c>
      <c r="D39" s="498"/>
      <c r="E39" s="499"/>
      <c r="F39" s="500"/>
      <c r="G39" s="501"/>
      <c r="H39" s="495"/>
      <c r="I39" s="502" t="n">
        <v>16</v>
      </c>
      <c r="J39" s="503"/>
      <c r="K39" s="499"/>
      <c r="L39" s="500"/>
      <c r="M39" s="505"/>
    </row>
    <row r="40" customFormat="false" ht="14.25" hidden="false" customHeight="false" outlineLevel="0" collapsed="false">
      <c r="B40" s="448"/>
      <c r="C40" s="497" t="n">
        <v>17</v>
      </c>
      <c r="D40" s="498"/>
      <c r="E40" s="499"/>
      <c r="F40" s="500"/>
      <c r="G40" s="501"/>
      <c r="H40" s="495"/>
      <c r="I40" s="502" t="n">
        <v>17</v>
      </c>
      <c r="J40" s="503"/>
      <c r="K40" s="499"/>
      <c r="L40" s="500"/>
      <c r="M40" s="505"/>
    </row>
    <row r="41" customFormat="false" ht="14.25" hidden="false" customHeight="false" outlineLevel="0" collapsed="false">
      <c r="B41" s="448"/>
      <c r="C41" s="497" t="n">
        <v>18</v>
      </c>
      <c r="D41" s="498"/>
      <c r="E41" s="499"/>
      <c r="F41" s="500"/>
      <c r="G41" s="501"/>
      <c r="H41" s="495"/>
      <c r="I41" s="502" t="n">
        <v>18</v>
      </c>
      <c r="J41" s="503"/>
      <c r="K41" s="499"/>
      <c r="L41" s="500"/>
      <c r="M41" s="505"/>
    </row>
    <row r="42" customFormat="false" ht="14.25" hidden="false" customHeight="false" outlineLevel="0" collapsed="false">
      <c r="B42" s="448"/>
      <c r="C42" s="497" t="n">
        <v>19</v>
      </c>
      <c r="D42" s="498"/>
      <c r="E42" s="499"/>
      <c r="F42" s="500"/>
      <c r="G42" s="501"/>
      <c r="H42" s="495"/>
      <c r="I42" s="502" t="n">
        <v>19</v>
      </c>
      <c r="J42" s="503"/>
      <c r="K42" s="499"/>
      <c r="L42" s="500"/>
      <c r="M42" s="505"/>
    </row>
    <row r="43" customFormat="false" ht="14.25" hidden="false" customHeight="false" outlineLevel="0" collapsed="false">
      <c r="B43" s="448"/>
      <c r="C43" s="497" t="n">
        <v>20</v>
      </c>
      <c r="D43" s="498"/>
      <c r="E43" s="499"/>
      <c r="F43" s="500"/>
      <c r="G43" s="501"/>
      <c r="H43" s="495"/>
      <c r="I43" s="502" t="n">
        <v>20</v>
      </c>
      <c r="J43" s="503"/>
      <c r="K43" s="499"/>
      <c r="L43" s="500"/>
      <c r="M43" s="505"/>
    </row>
    <row r="44" customFormat="false" ht="19.4" hidden="false" customHeight="false" outlineLevel="0" collapsed="false">
      <c r="B44" s="448"/>
      <c r="C44" s="497" t="n">
        <v>21</v>
      </c>
      <c r="D44" s="498"/>
      <c r="E44" s="499"/>
      <c r="F44" s="500"/>
      <c r="G44" s="501"/>
      <c r="H44" s="495"/>
      <c r="I44" s="502" t="n">
        <v>21</v>
      </c>
      <c r="J44" s="503"/>
      <c r="K44" s="499"/>
      <c r="L44" s="500"/>
      <c r="M44" s="505"/>
    </row>
    <row r="45" customFormat="false" ht="14.25" hidden="false" customHeight="false" outlineLevel="0" collapsed="false">
      <c r="B45" s="448"/>
      <c r="C45" s="497" t="n">
        <v>22</v>
      </c>
      <c r="D45" s="498"/>
      <c r="E45" s="499"/>
      <c r="F45" s="500"/>
      <c r="G45" s="501"/>
      <c r="H45" s="495"/>
      <c r="I45" s="502" t="n">
        <v>22</v>
      </c>
      <c r="J45" s="503"/>
      <c r="K45" s="499"/>
      <c r="L45" s="500"/>
      <c r="M45" s="505"/>
    </row>
    <row r="46" customFormat="false" ht="19.4" hidden="false" customHeight="false" outlineLevel="0" collapsed="false">
      <c r="B46" s="448"/>
      <c r="C46" s="497" t="n">
        <v>23</v>
      </c>
      <c r="D46" s="498"/>
      <c r="E46" s="499"/>
      <c r="F46" s="500"/>
      <c r="G46" s="501"/>
      <c r="H46" s="495"/>
      <c r="I46" s="502" t="n">
        <v>23</v>
      </c>
      <c r="J46" s="503"/>
      <c r="K46" s="499"/>
      <c r="L46" s="500"/>
      <c r="M46" s="505"/>
    </row>
    <row r="47" customFormat="false" ht="14.25" hidden="false" customHeight="false" outlineLevel="0" collapsed="false">
      <c r="B47" s="448"/>
      <c r="C47" s="497" t="n">
        <v>24</v>
      </c>
      <c r="D47" s="506"/>
      <c r="E47" s="507"/>
      <c r="F47" s="508"/>
      <c r="G47" s="501"/>
      <c r="H47" s="495"/>
      <c r="I47" s="502" t="n">
        <v>24</v>
      </c>
      <c r="J47" s="509"/>
      <c r="K47" s="507"/>
      <c r="L47" s="508"/>
      <c r="M47" s="505"/>
    </row>
    <row r="48" customFormat="false" ht="14.25" hidden="false" customHeight="false" outlineLevel="0" collapsed="false">
      <c r="B48" s="448"/>
      <c r="C48" s="497" t="n">
        <v>25</v>
      </c>
      <c r="D48" s="506"/>
      <c r="E48" s="507"/>
      <c r="F48" s="508"/>
      <c r="G48" s="501"/>
      <c r="H48" s="495"/>
      <c r="I48" s="502" t="n">
        <v>25</v>
      </c>
      <c r="J48" s="509"/>
      <c r="K48" s="507"/>
      <c r="L48" s="508"/>
      <c r="M48" s="505"/>
    </row>
    <row r="49" customFormat="false" ht="14.25" hidden="false" customHeight="false" outlineLevel="0" collapsed="false">
      <c r="B49" s="448"/>
      <c r="C49" s="497" t="n">
        <v>26</v>
      </c>
      <c r="D49" s="506"/>
      <c r="E49" s="507"/>
      <c r="F49" s="508"/>
      <c r="G49" s="501"/>
      <c r="H49" s="495"/>
      <c r="I49" s="502" t="n">
        <v>26</v>
      </c>
      <c r="J49" s="509"/>
      <c r="K49" s="507"/>
      <c r="L49" s="508"/>
      <c r="M49" s="505"/>
    </row>
    <row r="50" customFormat="false" ht="14.25" hidden="false" customHeight="false" outlineLevel="0" collapsed="false">
      <c r="B50" s="448"/>
      <c r="C50" s="497" t="n">
        <v>27</v>
      </c>
      <c r="D50" s="506"/>
      <c r="E50" s="507"/>
      <c r="F50" s="508"/>
      <c r="G50" s="501"/>
      <c r="H50" s="495"/>
      <c r="I50" s="502" t="n">
        <v>27</v>
      </c>
      <c r="J50" s="509"/>
      <c r="K50" s="507"/>
      <c r="L50" s="508"/>
      <c r="M50" s="505"/>
    </row>
    <row r="51" customFormat="false" ht="19.4" hidden="false" customHeight="false" outlineLevel="0" collapsed="false">
      <c r="B51" s="448"/>
      <c r="C51" s="497" t="n">
        <v>28</v>
      </c>
      <c r="D51" s="506"/>
      <c r="E51" s="507"/>
      <c r="F51" s="508"/>
      <c r="G51" s="501"/>
      <c r="H51" s="495"/>
      <c r="I51" s="502" t="n">
        <v>28</v>
      </c>
      <c r="J51" s="509"/>
      <c r="K51" s="507"/>
      <c r="L51" s="508"/>
      <c r="M51" s="505"/>
    </row>
    <row r="52" customFormat="false" ht="14.25" hidden="false" customHeight="false" outlineLevel="0" collapsed="false">
      <c r="B52" s="448"/>
      <c r="C52" s="497" t="n">
        <v>29</v>
      </c>
      <c r="D52" s="506"/>
      <c r="E52" s="507"/>
      <c r="F52" s="508"/>
      <c r="G52" s="501"/>
      <c r="H52" s="495"/>
      <c r="I52" s="502" t="n">
        <v>29</v>
      </c>
      <c r="J52" s="509"/>
      <c r="K52" s="507"/>
      <c r="L52" s="508"/>
      <c r="M52" s="505"/>
    </row>
    <row r="53" customFormat="false" ht="14.25" hidden="false" customHeight="false" outlineLevel="0" collapsed="false">
      <c r="B53" s="448"/>
      <c r="C53" s="497" t="n">
        <v>30</v>
      </c>
      <c r="D53" s="506"/>
      <c r="E53" s="507"/>
      <c r="F53" s="508"/>
      <c r="G53" s="501"/>
      <c r="H53" s="495"/>
      <c r="I53" s="502" t="n">
        <v>30</v>
      </c>
      <c r="J53" s="509"/>
      <c r="K53" s="507"/>
      <c r="L53" s="508"/>
      <c r="M53" s="505"/>
    </row>
    <row r="54" customFormat="false" ht="14.25" hidden="false" customHeight="false" outlineLevel="0" collapsed="false">
      <c r="B54" s="448"/>
      <c r="C54" s="497" t="n">
        <v>31</v>
      </c>
      <c r="D54" s="506"/>
      <c r="E54" s="507"/>
      <c r="F54" s="508"/>
      <c r="G54" s="501"/>
      <c r="H54" s="495"/>
      <c r="I54" s="502" t="n">
        <v>31</v>
      </c>
      <c r="J54" s="509"/>
      <c r="K54" s="507"/>
      <c r="L54" s="508"/>
      <c r="M54" s="505"/>
    </row>
    <row r="55" customFormat="false" ht="14.25" hidden="false" customHeight="false" outlineLevel="0" collapsed="false">
      <c r="B55" s="448"/>
      <c r="C55" s="497" t="n">
        <v>32</v>
      </c>
      <c r="D55" s="506"/>
      <c r="E55" s="507"/>
      <c r="F55" s="508"/>
      <c r="G55" s="501"/>
      <c r="H55" s="495"/>
      <c r="I55" s="502" t="n">
        <v>32</v>
      </c>
      <c r="J55" s="509"/>
      <c r="K55" s="507"/>
      <c r="L55" s="508"/>
      <c r="M55" s="505"/>
    </row>
    <row r="56" customFormat="false" ht="14.25" hidden="false" customHeight="false" outlineLevel="0" collapsed="false">
      <c r="B56" s="448"/>
      <c r="C56" s="497" t="n">
        <v>33</v>
      </c>
      <c r="D56" s="506"/>
      <c r="E56" s="507"/>
      <c r="F56" s="508"/>
      <c r="G56" s="501"/>
      <c r="H56" s="495"/>
      <c r="I56" s="502" t="n">
        <v>33</v>
      </c>
      <c r="J56" s="509"/>
      <c r="K56" s="507"/>
      <c r="L56" s="508"/>
      <c r="M56" s="505"/>
    </row>
    <row r="57" customFormat="false" ht="14.25" hidden="false" customHeight="false" outlineLevel="0" collapsed="false">
      <c r="B57" s="448"/>
      <c r="C57" s="497" t="n">
        <v>34</v>
      </c>
      <c r="D57" s="506"/>
      <c r="E57" s="507"/>
      <c r="F57" s="508"/>
      <c r="G57" s="501"/>
      <c r="H57" s="495"/>
      <c r="I57" s="502" t="n">
        <v>34</v>
      </c>
      <c r="J57" s="509"/>
      <c r="K57" s="507"/>
      <c r="L57" s="508"/>
      <c r="M57" s="505"/>
    </row>
    <row r="58" customFormat="false" ht="14.25" hidden="false" customHeight="false" outlineLevel="0" collapsed="false">
      <c r="B58" s="448"/>
      <c r="C58" s="497" t="n">
        <v>35</v>
      </c>
      <c r="D58" s="506"/>
      <c r="E58" s="507"/>
      <c r="F58" s="508"/>
      <c r="G58" s="501"/>
      <c r="H58" s="495"/>
      <c r="I58" s="502" t="n">
        <v>35</v>
      </c>
      <c r="J58" s="509"/>
      <c r="K58" s="507"/>
      <c r="L58" s="508"/>
      <c r="M58" s="505"/>
    </row>
    <row r="59" customFormat="false" ht="14.25" hidden="false" customHeight="false" outlineLevel="0" collapsed="false">
      <c r="B59" s="448"/>
      <c r="C59" s="497" t="n">
        <v>36</v>
      </c>
      <c r="D59" s="506"/>
      <c r="E59" s="507"/>
      <c r="F59" s="508"/>
      <c r="G59" s="501"/>
      <c r="H59" s="495"/>
      <c r="I59" s="502" t="n">
        <v>36</v>
      </c>
      <c r="J59" s="509"/>
      <c r="K59" s="507"/>
      <c r="L59" s="508"/>
      <c r="M59" s="505"/>
    </row>
    <row r="60" customFormat="false" ht="14.25" hidden="false" customHeight="false" outlineLevel="0" collapsed="false">
      <c r="B60" s="448"/>
      <c r="C60" s="497" t="n">
        <v>37</v>
      </c>
      <c r="D60" s="506"/>
      <c r="E60" s="507"/>
      <c r="F60" s="508"/>
      <c r="G60" s="501"/>
      <c r="H60" s="495"/>
      <c r="I60" s="502" t="n">
        <v>37</v>
      </c>
      <c r="J60" s="509"/>
      <c r="K60" s="507"/>
      <c r="L60" s="508"/>
      <c r="M60" s="505"/>
    </row>
    <row r="61" customFormat="false" ht="14.25" hidden="false" customHeight="false" outlineLevel="0" collapsed="false">
      <c r="B61" s="448"/>
      <c r="C61" s="497" t="n">
        <v>38</v>
      </c>
      <c r="D61" s="506"/>
      <c r="E61" s="507"/>
      <c r="F61" s="508"/>
      <c r="G61" s="501"/>
      <c r="H61" s="495"/>
      <c r="I61" s="502" t="n">
        <v>38</v>
      </c>
      <c r="J61" s="509"/>
      <c r="K61" s="507"/>
      <c r="L61" s="508"/>
      <c r="M61" s="505"/>
    </row>
    <row r="62" customFormat="false" ht="14.25" hidden="false" customHeight="false" outlineLevel="0" collapsed="false">
      <c r="B62" s="448"/>
      <c r="C62" s="497" t="n">
        <v>39</v>
      </c>
      <c r="D62" s="506"/>
      <c r="E62" s="507"/>
      <c r="F62" s="508"/>
      <c r="G62" s="501"/>
      <c r="H62" s="495"/>
      <c r="I62" s="502" t="n">
        <v>39</v>
      </c>
      <c r="J62" s="509"/>
      <c r="K62" s="507"/>
      <c r="L62" s="508"/>
      <c r="M62" s="505"/>
    </row>
    <row r="63" customFormat="false" ht="14.25" hidden="false" customHeight="false" outlineLevel="0" collapsed="false">
      <c r="B63" s="448"/>
      <c r="C63" s="497" t="n">
        <v>40</v>
      </c>
      <c r="D63" s="506"/>
      <c r="E63" s="507"/>
      <c r="F63" s="508"/>
      <c r="G63" s="501"/>
      <c r="H63" s="495"/>
      <c r="I63" s="502" t="n">
        <v>40</v>
      </c>
      <c r="J63" s="509"/>
      <c r="K63" s="507"/>
      <c r="L63" s="508"/>
      <c r="M63" s="505"/>
    </row>
    <row r="64" customFormat="false" ht="19.4" hidden="false" customHeight="false" outlineLevel="0" collapsed="false">
      <c r="B64" s="448"/>
      <c r="C64" s="497" t="n">
        <v>41</v>
      </c>
      <c r="D64" s="506"/>
      <c r="E64" s="507"/>
      <c r="F64" s="508"/>
      <c r="G64" s="501"/>
      <c r="H64" s="495"/>
      <c r="I64" s="502" t="n">
        <v>41</v>
      </c>
      <c r="J64" s="509"/>
      <c r="K64" s="507"/>
      <c r="L64" s="508"/>
      <c r="M64" s="505"/>
    </row>
    <row r="65" customFormat="false" ht="14.25" hidden="false" customHeight="false" outlineLevel="0" collapsed="false">
      <c r="B65" s="448"/>
      <c r="C65" s="497" t="n">
        <v>42</v>
      </c>
      <c r="D65" s="506"/>
      <c r="E65" s="507"/>
      <c r="F65" s="508"/>
      <c r="G65" s="501"/>
      <c r="H65" s="495"/>
      <c r="I65" s="502" t="n">
        <v>42</v>
      </c>
      <c r="J65" s="509"/>
      <c r="K65" s="507"/>
      <c r="L65" s="508"/>
      <c r="M65" s="505"/>
    </row>
    <row r="66" customFormat="false" ht="14.25" hidden="false" customHeight="false" outlineLevel="0" collapsed="false">
      <c r="B66" s="448"/>
      <c r="C66" s="497" t="n">
        <v>43</v>
      </c>
      <c r="D66" s="506"/>
      <c r="E66" s="507"/>
      <c r="F66" s="508"/>
      <c r="G66" s="501"/>
      <c r="H66" s="495"/>
      <c r="I66" s="502" t="n">
        <v>43</v>
      </c>
      <c r="J66" s="509"/>
      <c r="K66" s="507"/>
      <c r="L66" s="508"/>
      <c r="M66" s="505"/>
    </row>
    <row r="67" customFormat="false" ht="14.25" hidden="false" customHeight="false" outlineLevel="0" collapsed="false">
      <c r="B67" s="448"/>
      <c r="C67" s="497" t="n">
        <v>44</v>
      </c>
      <c r="D67" s="506"/>
      <c r="E67" s="507"/>
      <c r="F67" s="508"/>
      <c r="G67" s="501"/>
      <c r="H67" s="495"/>
      <c r="I67" s="502" t="n">
        <v>44</v>
      </c>
      <c r="J67" s="509"/>
      <c r="K67" s="507"/>
      <c r="L67" s="508"/>
      <c r="M67" s="505"/>
    </row>
    <row r="68" customFormat="false" ht="19.4" hidden="false" customHeight="false" outlineLevel="0" collapsed="false">
      <c r="B68" s="448"/>
      <c r="C68" s="497" t="n">
        <v>45</v>
      </c>
      <c r="D68" s="506"/>
      <c r="E68" s="507"/>
      <c r="F68" s="508"/>
      <c r="G68" s="501"/>
      <c r="H68" s="495"/>
      <c r="I68" s="502" t="n">
        <v>45</v>
      </c>
      <c r="J68" s="509"/>
      <c r="K68" s="507"/>
      <c r="L68" s="508"/>
      <c r="M68" s="505"/>
    </row>
    <row r="69" customFormat="false" ht="14.25" hidden="false" customHeight="false" outlineLevel="0" collapsed="false">
      <c r="B69" s="448"/>
      <c r="C69" s="497" t="n">
        <v>46</v>
      </c>
      <c r="D69" s="506"/>
      <c r="E69" s="507"/>
      <c r="F69" s="508"/>
      <c r="G69" s="501"/>
      <c r="H69" s="495"/>
      <c r="I69" s="502" t="n">
        <v>46</v>
      </c>
      <c r="J69" s="509"/>
      <c r="K69" s="507"/>
      <c r="L69" s="508"/>
      <c r="M69" s="505"/>
    </row>
    <row r="70" customFormat="false" ht="14.25" hidden="false" customHeight="false" outlineLevel="0" collapsed="false">
      <c r="B70" s="448"/>
      <c r="C70" s="497" t="n">
        <v>47</v>
      </c>
      <c r="D70" s="506"/>
      <c r="E70" s="507"/>
      <c r="F70" s="508"/>
      <c r="G70" s="501"/>
      <c r="H70" s="495"/>
      <c r="I70" s="502" t="n">
        <v>47</v>
      </c>
      <c r="J70" s="509"/>
      <c r="K70" s="507"/>
      <c r="L70" s="508"/>
      <c r="M70" s="505"/>
    </row>
    <row r="71" customFormat="false" ht="14.25" hidden="false" customHeight="false" outlineLevel="0" collapsed="false">
      <c r="B71" s="448"/>
      <c r="C71" s="497" t="n">
        <v>48</v>
      </c>
      <c r="D71" s="506"/>
      <c r="E71" s="507"/>
      <c r="F71" s="508"/>
      <c r="G71" s="501"/>
      <c r="H71" s="495"/>
      <c r="I71" s="502" t="n">
        <v>48</v>
      </c>
      <c r="J71" s="509"/>
      <c r="K71" s="507"/>
      <c r="L71" s="508"/>
      <c r="M71" s="505"/>
    </row>
    <row r="72" customFormat="false" ht="14.25" hidden="false" customHeight="false" outlineLevel="0" collapsed="false">
      <c r="B72" s="448"/>
      <c r="C72" s="497" t="n">
        <v>49</v>
      </c>
      <c r="D72" s="506"/>
      <c r="E72" s="507"/>
      <c r="F72" s="508"/>
      <c r="G72" s="501"/>
      <c r="H72" s="495"/>
      <c r="I72" s="502" t="n">
        <v>49</v>
      </c>
      <c r="J72" s="509"/>
      <c r="K72" s="507"/>
      <c r="L72" s="508"/>
      <c r="M72" s="505"/>
    </row>
    <row r="73" customFormat="false" ht="14.25" hidden="false" customHeight="false" outlineLevel="0" collapsed="false">
      <c r="B73" s="448"/>
      <c r="C73" s="497" t="n">
        <v>50</v>
      </c>
      <c r="D73" s="506"/>
      <c r="E73" s="507"/>
      <c r="F73" s="508"/>
      <c r="G73" s="501"/>
      <c r="H73" s="495"/>
      <c r="I73" s="502" t="n">
        <v>50</v>
      </c>
      <c r="J73" s="509"/>
      <c r="K73" s="507"/>
      <c r="L73" s="508"/>
      <c r="M73" s="505"/>
    </row>
    <row r="74" customFormat="false" ht="19.4" hidden="false" customHeight="false" outlineLevel="0" collapsed="false">
      <c r="B74" s="448"/>
      <c r="C74" s="497" t="n">
        <v>51</v>
      </c>
      <c r="D74" s="506"/>
      <c r="E74" s="507"/>
      <c r="F74" s="508"/>
      <c r="G74" s="501"/>
      <c r="H74" s="495"/>
      <c r="I74" s="502" t="n">
        <v>51</v>
      </c>
      <c r="J74" s="509"/>
      <c r="K74" s="507"/>
      <c r="L74" s="508"/>
      <c r="M74" s="505"/>
    </row>
    <row r="75" customFormat="false" ht="14.25" hidden="false" customHeight="false" outlineLevel="0" collapsed="false">
      <c r="B75" s="448"/>
      <c r="C75" s="497" t="n">
        <v>52</v>
      </c>
      <c r="D75" s="506"/>
      <c r="E75" s="507"/>
      <c r="F75" s="508"/>
      <c r="G75" s="501"/>
      <c r="H75" s="495"/>
      <c r="I75" s="502" t="n">
        <v>52</v>
      </c>
      <c r="J75" s="509"/>
      <c r="K75" s="507"/>
      <c r="L75" s="508"/>
      <c r="M75" s="505"/>
    </row>
    <row r="76" customFormat="false" ht="14.25" hidden="false" customHeight="false" outlineLevel="0" collapsed="false">
      <c r="B76" s="448"/>
      <c r="C76" s="497" t="n">
        <v>53</v>
      </c>
      <c r="D76" s="506"/>
      <c r="E76" s="507"/>
      <c r="F76" s="508"/>
      <c r="G76" s="501"/>
      <c r="H76" s="495"/>
      <c r="I76" s="502" t="n">
        <v>53</v>
      </c>
      <c r="J76" s="509"/>
      <c r="K76" s="507"/>
      <c r="L76" s="508"/>
      <c r="M76" s="505"/>
    </row>
    <row r="77" customFormat="false" ht="14.25" hidden="false" customHeight="false" outlineLevel="0" collapsed="false">
      <c r="B77" s="448"/>
      <c r="C77" s="497" t="n">
        <v>54</v>
      </c>
      <c r="D77" s="506"/>
      <c r="E77" s="507"/>
      <c r="F77" s="508"/>
      <c r="G77" s="501"/>
      <c r="H77" s="495"/>
      <c r="I77" s="502" t="n">
        <v>54</v>
      </c>
      <c r="J77" s="509"/>
      <c r="K77" s="507"/>
      <c r="L77" s="508"/>
      <c r="M77" s="505"/>
    </row>
    <row r="78" customFormat="false" ht="14.25" hidden="false" customHeight="false" outlineLevel="0" collapsed="false">
      <c r="B78" s="448"/>
      <c r="C78" s="497" t="n">
        <v>55</v>
      </c>
      <c r="D78" s="506"/>
      <c r="E78" s="507"/>
      <c r="F78" s="508"/>
      <c r="G78" s="501"/>
      <c r="H78" s="495"/>
      <c r="I78" s="502" t="n">
        <v>55</v>
      </c>
      <c r="J78" s="509"/>
      <c r="K78" s="507"/>
      <c r="L78" s="508"/>
      <c r="M78" s="505"/>
    </row>
    <row r="79" customFormat="false" ht="19.4" hidden="false" customHeight="false" outlineLevel="0" collapsed="false">
      <c r="B79" s="448"/>
      <c r="C79" s="497" t="n">
        <v>56</v>
      </c>
      <c r="D79" s="506"/>
      <c r="E79" s="507"/>
      <c r="F79" s="508"/>
      <c r="G79" s="501"/>
      <c r="H79" s="495"/>
      <c r="I79" s="502" t="n">
        <v>56</v>
      </c>
      <c r="J79" s="509"/>
      <c r="K79" s="507"/>
      <c r="L79" s="508"/>
      <c r="M79" s="505"/>
    </row>
    <row r="80" customFormat="false" ht="14.25" hidden="false" customHeight="false" outlineLevel="0" collapsed="false">
      <c r="B80" s="448"/>
      <c r="C80" s="497" t="n">
        <v>57</v>
      </c>
      <c r="D80" s="506"/>
      <c r="E80" s="507"/>
      <c r="F80" s="508"/>
      <c r="G80" s="501"/>
      <c r="H80" s="495"/>
      <c r="I80" s="502" t="n">
        <v>57</v>
      </c>
      <c r="J80" s="509"/>
      <c r="K80" s="507"/>
      <c r="L80" s="508"/>
      <c r="M80" s="505"/>
    </row>
    <row r="81" customFormat="false" ht="14.25" hidden="false" customHeight="false" outlineLevel="0" collapsed="false">
      <c r="B81" s="448"/>
      <c r="C81" s="497" t="n">
        <v>58</v>
      </c>
      <c r="D81" s="506"/>
      <c r="E81" s="507"/>
      <c r="F81" s="508"/>
      <c r="G81" s="501"/>
      <c r="H81" s="495"/>
      <c r="I81" s="502" t="n">
        <v>58</v>
      </c>
      <c r="J81" s="509"/>
      <c r="K81" s="507"/>
      <c r="L81" s="508"/>
      <c r="M81" s="505"/>
    </row>
    <row r="82" customFormat="false" ht="20.85" hidden="false" customHeight="false" outlineLevel="0" collapsed="false">
      <c r="B82" s="448"/>
      <c r="C82" s="497" t="n">
        <v>59</v>
      </c>
      <c r="D82" s="506"/>
      <c r="E82" s="507"/>
      <c r="F82" s="508"/>
      <c r="G82" s="501"/>
      <c r="H82" s="495"/>
      <c r="I82" s="502" t="n">
        <v>59</v>
      </c>
      <c r="J82" s="509"/>
      <c r="K82" s="507"/>
      <c r="L82" s="508"/>
      <c r="M82" s="505"/>
    </row>
    <row r="83" customFormat="false" ht="14.25" hidden="false" customHeight="false" outlineLevel="0" collapsed="false">
      <c r="B83" s="448"/>
      <c r="C83" s="497" t="n">
        <v>60</v>
      </c>
      <c r="D83" s="498"/>
      <c r="E83" s="499"/>
      <c r="F83" s="500"/>
      <c r="G83" s="501"/>
      <c r="H83" s="495"/>
      <c r="I83" s="502" t="n">
        <v>60</v>
      </c>
      <c r="J83" s="503"/>
      <c r="K83" s="499"/>
      <c r="L83" s="500"/>
      <c r="M83" s="505"/>
    </row>
    <row r="84" customFormat="false" ht="14.25" hidden="false" customHeight="false" outlineLevel="0" collapsed="false">
      <c r="B84" s="448"/>
      <c r="C84" s="510"/>
      <c r="D84" s="511"/>
      <c r="E84" s="511"/>
      <c r="F84" s="511"/>
      <c r="G84" s="450"/>
      <c r="H84" s="439"/>
      <c r="I84" s="511"/>
      <c r="J84" s="511"/>
      <c r="K84" s="511"/>
      <c r="L84" s="511"/>
      <c r="M84" s="452"/>
    </row>
    <row r="85" customFormat="false" ht="14.25" hidden="false" customHeight="false" outlineLevel="0" collapsed="false">
      <c r="B85" s="448"/>
      <c r="C85" s="512" t="s">
        <v>274</v>
      </c>
      <c r="D85" s="512"/>
      <c r="E85" s="512"/>
      <c r="F85" s="512"/>
      <c r="G85" s="512"/>
      <c r="H85" s="512"/>
      <c r="I85" s="512"/>
      <c r="J85" s="512"/>
      <c r="K85" s="512"/>
      <c r="L85" s="512"/>
      <c r="M85" s="513"/>
    </row>
    <row r="86" customFormat="false" ht="66" hidden="false" customHeight="true" outlineLevel="0" collapsed="false">
      <c r="B86" s="448"/>
      <c r="C86" s="514" t="s">
        <v>575</v>
      </c>
      <c r="D86" s="514"/>
      <c r="E86" s="514"/>
      <c r="F86" s="515"/>
      <c r="G86" s="515"/>
      <c r="H86" s="515"/>
      <c r="I86" s="515"/>
      <c r="J86" s="515"/>
      <c r="K86" s="515"/>
      <c r="L86" s="515"/>
      <c r="M86" s="452"/>
    </row>
    <row r="87" customFormat="false" ht="20.25" hidden="false" customHeight="true" outlineLevel="0" collapsed="false">
      <c r="B87" s="448"/>
      <c r="C87" s="516"/>
      <c r="D87" s="471"/>
      <c r="E87" s="476"/>
      <c r="F87" s="476"/>
      <c r="G87" s="476"/>
      <c r="H87" s="476"/>
      <c r="I87" s="476"/>
      <c r="J87" s="476"/>
      <c r="K87" s="476"/>
      <c r="L87" s="476"/>
      <c r="M87" s="517"/>
    </row>
    <row r="88" customFormat="false" ht="15.75" hidden="false" customHeight="true" outlineLevel="0" collapsed="false">
      <c r="B88" s="448"/>
      <c r="C88" s="518" t="s">
        <v>282</v>
      </c>
      <c r="D88" s="518"/>
      <c r="E88" s="518"/>
      <c r="F88" s="476"/>
      <c r="G88" s="476"/>
      <c r="H88" s="476"/>
      <c r="I88" s="476"/>
      <c r="J88" s="476"/>
      <c r="K88" s="476"/>
      <c r="L88" s="476"/>
      <c r="M88" s="517"/>
    </row>
    <row r="89" customFormat="false" ht="15.75" hidden="false" customHeight="true" outlineLevel="0" collapsed="false">
      <c r="B89" s="448"/>
      <c r="C89" s="514" t="s">
        <v>284</v>
      </c>
      <c r="D89" s="514"/>
      <c r="E89" s="514"/>
      <c r="F89" s="519" t="n">
        <v>46129</v>
      </c>
      <c r="G89" s="519"/>
      <c r="H89" s="519"/>
      <c r="I89" s="519"/>
      <c r="J89" s="519"/>
      <c r="K89" s="519"/>
      <c r="L89" s="519"/>
      <c r="M89" s="517"/>
    </row>
    <row r="90" customFormat="false" ht="15.75" hidden="false" customHeight="true" outlineLevel="0" collapsed="false">
      <c r="B90" s="448"/>
      <c r="C90" s="514" t="s">
        <v>286</v>
      </c>
      <c r="D90" s="514"/>
      <c r="E90" s="514"/>
      <c r="F90" s="520" t="s">
        <v>287</v>
      </c>
      <c r="G90" s="520"/>
      <c r="H90" s="520"/>
      <c r="I90" s="520"/>
      <c r="J90" s="520"/>
      <c r="K90" s="520"/>
      <c r="L90" s="520"/>
      <c r="M90" s="517"/>
    </row>
    <row r="91" customFormat="false" ht="15.75" hidden="false" customHeight="true" outlineLevel="0" collapsed="false">
      <c r="B91" s="448"/>
      <c r="C91" s="514" t="s">
        <v>290</v>
      </c>
      <c r="D91" s="514"/>
      <c r="E91" s="514"/>
      <c r="F91" s="520" t="s">
        <v>291</v>
      </c>
      <c r="G91" s="520"/>
      <c r="H91" s="520"/>
      <c r="I91" s="520"/>
      <c r="J91" s="520"/>
      <c r="K91" s="520"/>
      <c r="L91" s="520"/>
      <c r="M91" s="517"/>
    </row>
    <row r="92" customFormat="false" ht="21" hidden="false" customHeight="true" outlineLevel="0" collapsed="false">
      <c r="B92" s="448"/>
      <c r="C92" s="521" t="s">
        <v>292</v>
      </c>
      <c r="D92" s="521"/>
      <c r="E92" s="521"/>
      <c r="F92" s="476"/>
      <c r="G92" s="476"/>
      <c r="H92" s="476"/>
      <c r="I92" s="476"/>
      <c r="J92" s="476"/>
      <c r="K92" s="476"/>
      <c r="L92" s="476"/>
      <c r="M92" s="517"/>
    </row>
    <row r="93" customFormat="false" ht="14.25" hidden="false" customHeight="false" outlineLevel="0" collapsed="false">
      <c r="B93" s="522"/>
      <c r="C93" s="521"/>
      <c r="D93" s="521"/>
      <c r="E93" s="521"/>
      <c r="F93" s="523"/>
      <c r="G93" s="524"/>
      <c r="H93" s="525"/>
      <c r="I93" s="526"/>
      <c r="J93" s="526"/>
      <c r="K93" s="526"/>
      <c r="L93" s="526"/>
      <c r="M93" s="527"/>
    </row>
  </sheetData>
  <sheetProtection algorithmName="SHA-512" hashValue="wBmDIgJBBlD41Ji3Xv+y/nNgEXRFwfUKhp3Qaqi5Mbf+ZezRwL7GnVm7CPIbAlcHDrqL/xqY0Z1MHMkQ5cZ6FQ==" saltValue="qx7nnfwbmGuN44FI2Coalg==" spinCount="100000" sheet="true" selectLockedCells="true"/>
  <mergeCells count="37">
    <mergeCell ref="K3:L3"/>
    <mergeCell ref="C6:M6"/>
    <mergeCell ref="C9:D9"/>
    <mergeCell ref="E9:J9"/>
    <mergeCell ref="C10:D10"/>
    <mergeCell ref="E10:J10"/>
    <mergeCell ref="C11:D11"/>
    <mergeCell ref="E11:J11"/>
    <mergeCell ref="C14:D14"/>
    <mergeCell ref="E14:F14"/>
    <mergeCell ref="I14:J14"/>
    <mergeCell ref="K14:L14"/>
    <mergeCell ref="C15:F15"/>
    <mergeCell ref="I15:L15"/>
    <mergeCell ref="C16:D16"/>
    <mergeCell ref="E16:F16"/>
    <mergeCell ref="I16:J16"/>
    <mergeCell ref="K16:L16"/>
    <mergeCell ref="C17:D17"/>
    <mergeCell ref="E17:F17"/>
    <mergeCell ref="I17:J17"/>
    <mergeCell ref="K17:L17"/>
    <mergeCell ref="C20:F20"/>
    <mergeCell ref="I20:L20"/>
    <mergeCell ref="C22:F22"/>
    <mergeCell ref="I22:L22"/>
    <mergeCell ref="C85:L85"/>
    <mergeCell ref="C86:E86"/>
    <mergeCell ref="F86:L86"/>
    <mergeCell ref="C88:E88"/>
    <mergeCell ref="C89:E89"/>
    <mergeCell ref="F89:L89"/>
    <mergeCell ref="C90:E90"/>
    <mergeCell ref="F90:L90"/>
    <mergeCell ref="C91:E91"/>
    <mergeCell ref="F91:L91"/>
    <mergeCell ref="C92:E93"/>
  </mergeCells>
  <conditionalFormatting sqref="K16:L16">
    <cfRule type="expression" priority="2" aboveAverage="0" equalAverage="0" bottom="0" percent="0" rank="0" text="" dxfId="20">
      <formula>NOT(ISBLANK($K$16))</formula>
    </cfRule>
    <cfRule type="expression" priority="3" aboveAverage="0" equalAverage="0" bottom="0" percent="0" rank="0" text="" dxfId="21">
      <formula>$K$14="Taip"</formula>
    </cfRule>
  </conditionalFormatting>
  <conditionalFormatting sqref="E16:F16">
    <cfRule type="expression" priority="4" aboveAverage="0" equalAverage="0" bottom="0" percent="0" rank="0" text="" dxfId="22">
      <formula>NOT(ISBLANK($E$16))</formula>
    </cfRule>
    <cfRule type="expression" priority="5" aboveAverage="0" equalAverage="0" bottom="0" percent="0" rank="0" text="" dxfId="23">
      <formula>$E$14="Taip"</formula>
    </cfRule>
  </conditionalFormatting>
  <conditionalFormatting sqref="K17:L17">
    <cfRule type="expression" priority="6" aboveAverage="0" equalAverage="0" bottom="0" percent="0" rank="0" text="" dxfId="24">
      <formula>NOT(ISBLANK($K$17))</formula>
    </cfRule>
    <cfRule type="expression" priority="7" aboveAverage="0" equalAverage="0" bottom="0" percent="0" rank="0" text="" dxfId="25">
      <formula>$K$16="Taip"</formula>
    </cfRule>
  </conditionalFormatting>
  <conditionalFormatting sqref="E17:F17">
    <cfRule type="expression" priority="8" aboveAverage="0" equalAverage="0" bottom="0" percent="0" rank="0" text="" dxfId="26">
      <formula>NOT(ISBLANK($E$17))</formula>
    </cfRule>
    <cfRule type="expression" priority="9" aboveAverage="0" equalAverage="0" bottom="0" percent="0" rank="0" text="" dxfId="27">
      <formula>$E$16="Taip"</formula>
    </cfRule>
  </conditionalFormatting>
  <dataValidations count="2">
    <dataValidation allowBlank="true" errorStyle="stop" operator="between" showDropDown="false" showErrorMessage="true" showInputMessage="true" sqref="E14:F14 K14:L14" type="list">
      <formula1>"Taip,Ne"</formula1>
      <formula2>0</formula2>
    </dataValidation>
    <dataValidation allowBlank="true" errorStyle="stop" operator="between" prompt="Jei pasirinkote &quot;Taip&quot;, prašome apačioje pateikti svetainės nuorodą." promptTitle="Pastaba" showDropDown="false" showErrorMessage="true" showInputMessage="true" sqref="E16:F16 K16:L16" type="list">
      <formula1>"Taip,Ne"</formula1>
      <formula2>0</formula2>
    </dataValidation>
  </dataValidations>
  <printOptions headings="false" gridLines="false" gridLinesSet="true" horizontalCentered="false" verticalCentered="false"/>
  <pageMargins left="0.7" right="0.7" top="0.75" bottom="0.75" header="0.511811023622047" footer="0.3"/>
  <pageSetup paperSize="9" scale="100" fitToWidth="1" fitToHeight="1" pageOrder="downThenOver" orientation="portrait" blackAndWhite="false" draft="false" cellComments="none" horizontalDpi="300" verticalDpi="300" copies="1"/>
  <headerFooter differentFirst="false" differentOddEven="false">
    <oddHeader/>
    <oddFooter>&amp;CPuslapių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A82"/>
  <sheetViews>
    <sheetView showFormulas="false" showGridLines="false" showRowColHeaders="true" showZeros="true" rightToLeft="false" tabSelected="false" showOutlineSymbols="true" defaultGridColor="true" view="normal" topLeftCell="A1" colorId="64" zoomScale="70" zoomScaleNormal="70" zoomScalePageLayoutView="100" workbookViewId="0">
      <selection pane="topLeft" activeCell="L7" activeCellId="0" sqref="L7"/>
    </sheetView>
  </sheetViews>
  <sheetFormatPr defaultColWidth="5.18359375" defaultRowHeight="14.25" zeroHeight="true" outlineLevelRow="0" outlineLevelCol="0"/>
  <cols>
    <col collapsed="false" customWidth="true" hidden="false" outlineLevel="0" max="1" min="1" style="0" width="8.82"/>
    <col collapsed="false" customWidth="true" hidden="false" outlineLevel="0" max="2" min="2" style="161" width="8.82"/>
    <col collapsed="false" customWidth="true" hidden="false" outlineLevel="0" max="3" min="3" style="161" width="51.54"/>
    <col collapsed="false" customWidth="true" hidden="false" outlineLevel="0" max="5" min="4" style="161" width="25.27"/>
    <col collapsed="false" customWidth="true" hidden="false" outlineLevel="0" max="6" min="6" style="161" width="29.54"/>
    <col collapsed="false" customWidth="true" hidden="false" outlineLevel="0" max="7" min="7" style="161" width="23.82"/>
    <col collapsed="false" customWidth="true" hidden="false" outlineLevel="0" max="8" min="8" style="161" width="17.45"/>
    <col collapsed="false" customWidth="true" hidden="false" outlineLevel="0" max="9" min="9" style="161" width="17.73"/>
    <col collapsed="false" customWidth="true" hidden="false" outlineLevel="0" max="10" min="10" style="161" width="19"/>
    <col collapsed="false" customWidth="true" hidden="false" outlineLevel="0" max="11" min="11" style="161" width="17.82"/>
    <col collapsed="false" customWidth="true" hidden="false" outlineLevel="0" max="12" min="12" style="161" width="18.82"/>
    <col collapsed="false" customWidth="true" hidden="false" outlineLevel="0" max="13" min="13" style="161" width="17.54"/>
    <col collapsed="false" customWidth="true" hidden="false" outlineLevel="0" max="14" min="14" style="161" width="18.54"/>
    <col collapsed="false" customWidth="true" hidden="false" outlineLevel="0" max="15" min="15" style="161" width="18"/>
    <col collapsed="false" customWidth="true" hidden="false" outlineLevel="0" max="16" min="16" style="161" width="18.45"/>
    <col collapsed="false" customWidth="true" hidden="false" outlineLevel="0" max="17" min="17" style="161" width="18"/>
    <col collapsed="false" customWidth="true" hidden="false" outlineLevel="0" max="18" min="18" style="161" width="19"/>
    <col collapsed="false" customWidth="true" hidden="false" outlineLevel="0" max="24" min="19" style="0" width="19"/>
    <col collapsed="false" customWidth="false" hidden="true" outlineLevel="0" max="16384" min="26" style="0" width="5.18"/>
  </cols>
  <sheetData>
    <row r="1" customFormat="false" ht="14.25" hidden="false" customHeight="false" outlineLevel="0" collapsed="false">
      <c r="A1" s="278"/>
      <c r="B1" s="279"/>
      <c r="C1" s="279"/>
      <c r="D1" s="279"/>
      <c r="E1" s="279"/>
      <c r="F1" s="279"/>
      <c r="G1" s="279"/>
      <c r="H1" s="279"/>
      <c r="I1" s="279"/>
      <c r="J1" s="279"/>
      <c r="K1" s="279"/>
      <c r="L1" s="279"/>
      <c r="M1" s="279"/>
      <c r="N1" s="279"/>
      <c r="O1" s="279"/>
      <c r="P1" s="279"/>
      <c r="Q1" s="279"/>
      <c r="R1" s="279"/>
      <c r="S1" s="278"/>
      <c r="T1" s="278"/>
      <c r="U1" s="278"/>
      <c r="V1" s="278"/>
      <c r="W1" s="278"/>
      <c r="X1" s="278"/>
      <c r="Y1" s="278"/>
    </row>
    <row r="2" customFormat="false" ht="14.25" hidden="false" customHeight="false" outlineLevel="0" collapsed="false">
      <c r="A2" s="278"/>
      <c r="C2" s="449" t="s">
        <v>576</v>
      </c>
      <c r="O2" s="396"/>
      <c r="P2" s="396"/>
      <c r="Y2" s="278"/>
      <c r="AA2" s="528" t="s">
        <v>253</v>
      </c>
    </row>
    <row r="3" customFormat="false" ht="14.25" hidden="false" customHeight="true" outlineLevel="0" collapsed="false">
      <c r="A3" s="278"/>
      <c r="C3" s="529"/>
      <c r="D3" s="530"/>
      <c r="E3" s="530"/>
      <c r="F3" s="531"/>
      <c r="G3" s="532" t="s">
        <v>14</v>
      </c>
      <c r="H3" s="533" t="str">
        <f aca="false">IF(ISBLANK('Finansiniai duomenys'!C8)," ",'Finansiniai duomenys'!C8)</f>
        <v>UAB „Prienų vandenys“</v>
      </c>
      <c r="I3" s="533"/>
      <c r="J3" s="533"/>
      <c r="K3" s="533"/>
      <c r="L3" s="533"/>
      <c r="N3" s="534" t="s">
        <v>453</v>
      </c>
      <c r="O3" s="534"/>
      <c r="P3" s="534"/>
      <c r="Y3" s="278"/>
      <c r="AA3" s="528" t="s">
        <v>77</v>
      </c>
    </row>
    <row r="4" customFormat="false" ht="13.5" hidden="false" customHeight="true" outlineLevel="0" collapsed="false">
      <c r="A4" s="278"/>
      <c r="C4" s="535" t="s">
        <v>577</v>
      </c>
      <c r="D4" s="535"/>
      <c r="E4" s="535"/>
      <c r="F4" s="531"/>
      <c r="G4" s="532" t="s">
        <v>18</v>
      </c>
      <c r="H4" s="533" t="str">
        <f aca="false">IFERROR(VLOOKUP(H3,'Finansiniai duomenys'!R2:T232,3,FALSE()),"")</f>
        <v>Prienų rajono savivaldybė </v>
      </c>
      <c r="I4" s="533"/>
      <c r="J4" s="533"/>
      <c r="K4" s="533"/>
      <c r="L4" s="533"/>
      <c r="N4" s="534"/>
      <c r="O4" s="534"/>
      <c r="P4" s="534"/>
      <c r="Y4" s="278"/>
    </row>
    <row r="5" customFormat="false" ht="14.25" hidden="false" customHeight="false" outlineLevel="0" collapsed="false">
      <c r="A5" s="278"/>
      <c r="C5" s="535"/>
      <c r="D5" s="535"/>
      <c r="E5" s="535"/>
      <c r="F5" s="531"/>
      <c r="G5" s="536" t="s">
        <v>24</v>
      </c>
      <c r="H5" s="537" t="n">
        <f aca="false">IFERROR(VLOOKUP(H3,'Finansiniai duomenys'!R2:T232,2,FALSE()),"")</f>
        <v>170639781</v>
      </c>
      <c r="I5" s="537"/>
      <c r="J5" s="537"/>
      <c r="K5" s="537"/>
      <c r="L5" s="537"/>
      <c r="N5" s="453" t="s">
        <v>578</v>
      </c>
      <c r="O5" s="396"/>
      <c r="P5" s="396"/>
      <c r="Y5" s="278"/>
    </row>
    <row r="6" s="541" customFormat="true" ht="15" hidden="false" customHeight="false" outlineLevel="0" collapsed="false">
      <c r="A6" s="278"/>
      <c r="B6" s="161"/>
      <c r="C6" s="538"/>
      <c r="D6" s="530"/>
      <c r="E6" s="530"/>
      <c r="F6" s="531"/>
      <c r="G6" s="539"/>
      <c r="H6" s="540"/>
      <c r="I6" s="540"/>
      <c r="J6" s="540"/>
      <c r="K6" s="540"/>
      <c r="L6" s="540"/>
      <c r="M6" s="215"/>
      <c r="N6" s="215"/>
      <c r="O6" s="215"/>
      <c r="P6" s="215"/>
      <c r="Q6" s="215"/>
      <c r="R6" s="215"/>
      <c r="Y6" s="278"/>
    </row>
    <row r="7" s="541" customFormat="true" ht="14.25" hidden="false" customHeight="true" outlineLevel="0" collapsed="false">
      <c r="A7" s="278"/>
      <c r="B7" s="161"/>
      <c r="C7" s="542" t="s">
        <v>579</v>
      </c>
      <c r="D7" s="542"/>
      <c r="E7" s="542"/>
      <c r="F7" s="215"/>
      <c r="G7" s="543" t="s">
        <v>580</v>
      </c>
      <c r="H7" s="543"/>
      <c r="I7" s="543"/>
      <c r="J7" s="543"/>
      <c r="K7" s="543"/>
      <c r="L7" s="544"/>
      <c r="M7" s="215"/>
      <c r="N7" s="215"/>
      <c r="O7" s="215"/>
      <c r="P7" s="215"/>
      <c r="Q7" s="215"/>
      <c r="R7" s="215"/>
      <c r="Y7" s="278"/>
    </row>
    <row r="8" s="541" customFormat="true" ht="17.35" hidden="false" customHeight="false" outlineLevel="0" collapsed="false">
      <c r="A8" s="278"/>
      <c r="B8" s="161"/>
      <c r="C8" s="542"/>
      <c r="D8" s="542"/>
      <c r="E8" s="542"/>
      <c r="F8" s="215"/>
      <c r="G8" s="543" t="s">
        <v>581</v>
      </c>
      <c r="H8" s="543"/>
      <c r="I8" s="543"/>
      <c r="J8" s="543"/>
      <c r="K8" s="543"/>
      <c r="L8" s="544"/>
      <c r="M8" s="215"/>
      <c r="N8" s="215"/>
      <c r="O8" s="215"/>
      <c r="P8" s="215"/>
      <c r="Q8" s="215"/>
      <c r="R8" s="215"/>
      <c r="Y8" s="278"/>
    </row>
    <row r="9" s="541" customFormat="true" ht="17.35" hidden="false" customHeight="false" outlineLevel="0" collapsed="false">
      <c r="A9" s="278"/>
      <c r="B9" s="161"/>
      <c r="C9" s="542"/>
      <c r="D9" s="542"/>
      <c r="E9" s="542"/>
      <c r="F9" s="215"/>
      <c r="G9" s="545" t="s">
        <v>582</v>
      </c>
      <c r="H9" s="545"/>
      <c r="I9" s="545"/>
      <c r="J9" s="545"/>
      <c r="K9" s="545"/>
      <c r="L9" s="544"/>
      <c r="M9" s="537"/>
      <c r="N9" s="537"/>
      <c r="O9" s="537"/>
      <c r="P9" s="537"/>
      <c r="Q9" s="537"/>
      <c r="R9" s="215"/>
      <c r="Y9" s="278"/>
    </row>
    <row r="10" s="541" customFormat="true" ht="46.5" hidden="false" customHeight="true" outlineLevel="0" collapsed="false">
      <c r="A10" s="278"/>
      <c r="B10" s="161"/>
      <c r="C10" s="542"/>
      <c r="D10" s="542"/>
      <c r="E10" s="542"/>
      <c r="F10" s="215"/>
      <c r="G10" s="546" t="s">
        <v>583</v>
      </c>
      <c r="H10" s="546"/>
      <c r="I10" s="546"/>
      <c r="J10" s="546"/>
      <c r="K10" s="545"/>
      <c r="L10" s="215"/>
      <c r="M10" s="215"/>
      <c r="N10" s="215"/>
      <c r="O10" s="215"/>
      <c r="P10" s="215"/>
      <c r="Q10" s="215"/>
      <c r="R10" s="215"/>
      <c r="Y10" s="278"/>
    </row>
    <row r="11" s="541" customFormat="true" ht="14.25" hidden="false" customHeight="false" outlineLevel="0" collapsed="false">
      <c r="A11" s="278"/>
      <c r="B11" s="161"/>
      <c r="C11" s="215"/>
      <c r="D11" s="215"/>
      <c r="E11" s="215"/>
      <c r="F11" s="215"/>
      <c r="G11" s="547"/>
      <c r="H11" s="284"/>
      <c r="I11" s="540"/>
      <c r="J11" s="540"/>
      <c r="K11" s="540"/>
      <c r="L11" s="540"/>
      <c r="M11" s="215"/>
      <c r="N11" s="215"/>
      <c r="O11" s="215"/>
      <c r="P11" s="215"/>
      <c r="Q11" s="215"/>
      <c r="R11" s="215"/>
      <c r="Y11" s="278"/>
    </row>
    <row r="12" customFormat="false" ht="26.25" hidden="false" customHeight="true" outlineLevel="0" collapsed="false">
      <c r="A12" s="278"/>
      <c r="C12" s="548" t="s">
        <v>584</v>
      </c>
      <c r="D12" s="548"/>
      <c r="E12" s="548"/>
      <c r="F12" s="548"/>
      <c r="G12" s="549" t="s">
        <v>585</v>
      </c>
      <c r="H12" s="549"/>
      <c r="I12" s="549" t="s">
        <v>585</v>
      </c>
      <c r="J12" s="549"/>
      <c r="K12" s="549" t="s">
        <v>585</v>
      </c>
      <c r="L12" s="549"/>
      <c r="M12" s="549" t="s">
        <v>585</v>
      </c>
      <c r="N12" s="549"/>
      <c r="O12" s="549" t="s">
        <v>585</v>
      </c>
      <c r="P12" s="549"/>
      <c r="Q12" s="549" t="s">
        <v>585</v>
      </c>
      <c r="R12" s="549"/>
      <c r="S12" s="549" t="s">
        <v>585</v>
      </c>
      <c r="T12" s="549"/>
      <c r="U12" s="549" t="s">
        <v>585</v>
      </c>
      <c r="V12" s="549"/>
      <c r="W12" s="549" t="s">
        <v>585</v>
      </c>
      <c r="X12" s="549"/>
      <c r="Y12" s="278"/>
    </row>
    <row r="13" customFormat="false" ht="67.5" hidden="false" customHeight="true" outlineLevel="0" collapsed="false">
      <c r="A13" s="278"/>
      <c r="C13" s="550" t="s">
        <v>586</v>
      </c>
      <c r="D13" s="551" t="s">
        <v>587</v>
      </c>
      <c r="E13" s="551" t="s">
        <v>588</v>
      </c>
      <c r="F13" s="551" t="s">
        <v>589</v>
      </c>
      <c r="G13" s="552"/>
      <c r="H13" s="552"/>
      <c r="I13" s="552"/>
      <c r="J13" s="552"/>
      <c r="K13" s="552"/>
      <c r="L13" s="552"/>
      <c r="M13" s="552"/>
      <c r="N13" s="552"/>
      <c r="O13" s="552"/>
      <c r="P13" s="552"/>
      <c r="Q13" s="552"/>
      <c r="R13" s="552"/>
      <c r="S13" s="552"/>
      <c r="T13" s="552"/>
      <c r="U13" s="552"/>
      <c r="V13" s="552"/>
      <c r="W13" s="552"/>
      <c r="X13" s="552"/>
      <c r="Y13" s="278"/>
    </row>
    <row r="14" customFormat="false" ht="39" hidden="false" customHeight="true" outlineLevel="0" collapsed="false">
      <c r="A14" s="278"/>
      <c r="C14" s="550"/>
      <c r="D14" s="551"/>
      <c r="E14" s="551"/>
      <c r="F14" s="551"/>
      <c r="G14" s="551" t="s">
        <v>590</v>
      </c>
      <c r="H14" s="551" t="s">
        <v>591</v>
      </c>
      <c r="I14" s="551" t="s">
        <v>590</v>
      </c>
      <c r="J14" s="551" t="s">
        <v>591</v>
      </c>
      <c r="K14" s="551" t="s">
        <v>590</v>
      </c>
      <c r="L14" s="551" t="s">
        <v>591</v>
      </c>
      <c r="M14" s="551" t="s">
        <v>590</v>
      </c>
      <c r="N14" s="551" t="s">
        <v>591</v>
      </c>
      <c r="O14" s="551" t="s">
        <v>590</v>
      </c>
      <c r="P14" s="551" t="s">
        <v>591</v>
      </c>
      <c r="Q14" s="551" t="s">
        <v>590</v>
      </c>
      <c r="R14" s="551" t="s">
        <v>591</v>
      </c>
      <c r="S14" s="551" t="s">
        <v>590</v>
      </c>
      <c r="T14" s="551" t="s">
        <v>591</v>
      </c>
      <c r="U14" s="551" t="s">
        <v>590</v>
      </c>
      <c r="V14" s="551" t="s">
        <v>591</v>
      </c>
      <c r="W14" s="551" t="s">
        <v>590</v>
      </c>
      <c r="X14" s="551" t="s">
        <v>591</v>
      </c>
      <c r="Y14" s="278"/>
    </row>
    <row r="15" customFormat="false" ht="14.25" hidden="false" customHeight="false" outlineLevel="0" collapsed="false">
      <c r="A15" s="278"/>
      <c r="C15" s="553" t="s">
        <v>96</v>
      </c>
      <c r="D15" s="554" t="n">
        <f aca="false">F15+G15+I15+K15+M15+O15+Q15</f>
        <v>0</v>
      </c>
      <c r="E15" s="555" t="str">
        <f aca="false">IF(OR(D15-'Finansiniai duomenys'!C34&lt;-0.1,D15-'Finansiniai duomenys'!C34&gt;0.1),"Klaida","Gerai")</f>
        <v>Klaida</v>
      </c>
      <c r="F15" s="556"/>
      <c r="G15" s="556"/>
      <c r="H15" s="556"/>
      <c r="I15" s="556"/>
      <c r="J15" s="556"/>
      <c r="K15" s="556"/>
      <c r="L15" s="556"/>
      <c r="M15" s="556"/>
      <c r="N15" s="556"/>
      <c r="O15" s="556"/>
      <c r="P15" s="556"/>
      <c r="Q15" s="556"/>
      <c r="R15" s="556"/>
      <c r="S15" s="556"/>
      <c r="T15" s="556"/>
      <c r="U15" s="556"/>
      <c r="V15" s="556"/>
      <c r="W15" s="556"/>
      <c r="X15" s="556"/>
      <c r="Y15" s="278"/>
    </row>
    <row r="16" customFormat="false" ht="14.25" hidden="false" customHeight="false" outlineLevel="0" collapsed="false">
      <c r="A16" s="278"/>
      <c r="C16" s="557" t="s">
        <v>99</v>
      </c>
      <c r="D16" s="554" t="n">
        <f aca="false">F16+G16+I16+K16+M16+O16+Q16</f>
        <v>0</v>
      </c>
      <c r="E16" s="555" t="str">
        <f aca="false">IF(OR(D16-'Finansiniai duomenys'!C35&lt;-0.1,D16-'Finansiniai duomenys'!C35&gt;0.1),"Klaida","Gerai")</f>
        <v>Klaida</v>
      </c>
      <c r="F16" s="558"/>
      <c r="G16" s="558"/>
      <c r="H16" s="558"/>
      <c r="I16" s="558"/>
      <c r="J16" s="558"/>
      <c r="K16" s="558"/>
      <c r="L16" s="558"/>
      <c r="M16" s="558"/>
      <c r="N16" s="558"/>
      <c r="O16" s="558"/>
      <c r="P16" s="558"/>
      <c r="Q16" s="558"/>
      <c r="R16" s="558"/>
      <c r="S16" s="558"/>
      <c r="T16" s="558"/>
      <c r="U16" s="558"/>
      <c r="V16" s="558"/>
      <c r="W16" s="558"/>
      <c r="X16" s="558"/>
      <c r="Y16" s="278"/>
    </row>
    <row r="17" s="564" customFormat="true" ht="14.25" hidden="false" customHeight="false" outlineLevel="0" collapsed="false">
      <c r="A17" s="559"/>
      <c r="B17" s="560"/>
      <c r="C17" s="561" t="s">
        <v>592</v>
      </c>
      <c r="D17" s="562" t="n">
        <f aca="false">F17+G17+I17+K17+M17+O17+Q17</f>
        <v>0</v>
      </c>
      <c r="E17" s="555" t="str">
        <f aca="false">IF(OR(D17-'Finansiniai duomenys'!C36&lt;-0.1,D17-'Finansiniai duomenys'!C36&gt;0.1),"Klaida","Gerai")</f>
        <v>Klaida</v>
      </c>
      <c r="F17" s="563" t="n">
        <f aca="false">F15-F16</f>
        <v>0</v>
      </c>
      <c r="G17" s="563" t="n">
        <f aca="false">G15-G16</f>
        <v>0</v>
      </c>
      <c r="H17" s="563" t="n">
        <f aca="false">H15-H16</f>
        <v>0</v>
      </c>
      <c r="I17" s="563" t="n">
        <f aca="false">I15-I16</f>
        <v>0</v>
      </c>
      <c r="J17" s="563" t="n">
        <f aca="false">J15-J16</f>
        <v>0</v>
      </c>
      <c r="K17" s="563" t="n">
        <f aca="false">K15-K16</f>
        <v>0</v>
      </c>
      <c r="L17" s="563" t="n">
        <f aca="false">L15-L16</f>
        <v>0</v>
      </c>
      <c r="M17" s="563" t="n">
        <f aca="false">M15-M16</f>
        <v>0</v>
      </c>
      <c r="N17" s="563" t="n">
        <f aca="false">N15-N16</f>
        <v>0</v>
      </c>
      <c r="O17" s="563" t="n">
        <f aca="false">O15-O16</f>
        <v>0</v>
      </c>
      <c r="P17" s="563" t="n">
        <f aca="false">P15-P16</f>
        <v>0</v>
      </c>
      <c r="Q17" s="563" t="n">
        <f aca="false">Q15-Q16</f>
        <v>0</v>
      </c>
      <c r="R17" s="563" t="n">
        <f aca="false">R15-R16</f>
        <v>0</v>
      </c>
      <c r="S17" s="563" t="n">
        <f aca="false">S15-S16</f>
        <v>0</v>
      </c>
      <c r="T17" s="563" t="n">
        <f aca="false">T15-T16</f>
        <v>0</v>
      </c>
      <c r="U17" s="563" t="n">
        <f aca="false">U15-U16</f>
        <v>0</v>
      </c>
      <c r="V17" s="563" t="n">
        <f aca="false">V15-V16</f>
        <v>0</v>
      </c>
      <c r="W17" s="563" t="n">
        <f aca="false">W15-W16</f>
        <v>0</v>
      </c>
      <c r="X17" s="563" t="n">
        <f aca="false">X15-X16</f>
        <v>0</v>
      </c>
      <c r="Y17" s="278"/>
    </row>
    <row r="18" customFormat="false" ht="14.25" hidden="false" customHeight="false" outlineLevel="0" collapsed="false">
      <c r="A18" s="278"/>
      <c r="C18" s="557" t="s">
        <v>103</v>
      </c>
      <c r="D18" s="554" t="n">
        <f aca="false">F18+G18+I18+K18+M18+O18+Q18</f>
        <v>0</v>
      </c>
      <c r="E18" s="555" t="str">
        <f aca="false">IF(OR(D18-'Finansiniai duomenys'!C37&lt;-0.1,D18-'Finansiniai duomenys'!C37&gt;0.1),"Klaida","Gerai")</f>
        <v>Gerai</v>
      </c>
      <c r="F18" s="558"/>
      <c r="G18" s="558"/>
      <c r="H18" s="558"/>
      <c r="I18" s="558"/>
      <c r="J18" s="558"/>
      <c r="K18" s="558"/>
      <c r="L18" s="558"/>
      <c r="M18" s="558"/>
      <c r="N18" s="558"/>
      <c r="O18" s="558"/>
      <c r="P18" s="558"/>
      <c r="Q18" s="558"/>
      <c r="R18" s="558"/>
      <c r="S18" s="558"/>
      <c r="T18" s="558"/>
      <c r="U18" s="558"/>
      <c r="V18" s="558"/>
      <c r="W18" s="558"/>
      <c r="X18" s="558"/>
      <c r="Y18" s="278"/>
    </row>
    <row r="19" customFormat="false" ht="14.25" hidden="false" customHeight="false" outlineLevel="0" collapsed="false">
      <c r="A19" s="278"/>
      <c r="C19" s="557" t="s">
        <v>106</v>
      </c>
      <c r="D19" s="554" t="n">
        <f aca="false">F19+G19+I19+K19+M19+O19+Q19</f>
        <v>0</v>
      </c>
      <c r="E19" s="555" t="str">
        <f aca="false">IF(OR(D19-'Finansiniai duomenys'!C38&lt;-0.1,D19-'Finansiniai duomenys'!C38&gt;0.1),"Klaida","Gerai")</f>
        <v>Klaida</v>
      </c>
      <c r="F19" s="556"/>
      <c r="G19" s="556"/>
      <c r="H19" s="556"/>
      <c r="I19" s="556"/>
      <c r="J19" s="556"/>
      <c r="K19" s="556"/>
      <c r="L19" s="556"/>
      <c r="M19" s="556"/>
      <c r="N19" s="556"/>
      <c r="O19" s="556"/>
      <c r="P19" s="556"/>
      <c r="Q19" s="556"/>
      <c r="R19" s="556"/>
      <c r="S19" s="556"/>
      <c r="T19" s="556"/>
      <c r="U19" s="556"/>
      <c r="V19" s="556"/>
      <c r="W19" s="556"/>
      <c r="X19" s="556"/>
      <c r="Y19" s="278"/>
    </row>
    <row r="20" s="564" customFormat="true" ht="14.25" hidden="false" customHeight="false" outlineLevel="0" collapsed="false">
      <c r="A20" s="559"/>
      <c r="B20" s="560"/>
      <c r="C20" s="561" t="s">
        <v>593</v>
      </c>
      <c r="D20" s="562" t="n">
        <f aca="false">F20+G20+I20+K20+M20+O20+Q20</f>
        <v>0</v>
      </c>
      <c r="E20" s="555" t="str">
        <f aca="false">IF(OR(D20-'Finansiniai duomenys'!C39&lt;-0.1,D20-'Finansiniai duomenys'!C39&gt;0.1),"Klaida","Gerai")</f>
        <v>Klaida</v>
      </c>
      <c r="F20" s="563" t="n">
        <f aca="false">F17-F18-F19</f>
        <v>0</v>
      </c>
      <c r="G20" s="563" t="n">
        <f aca="false">G17-G18-G19</f>
        <v>0</v>
      </c>
      <c r="H20" s="563" t="n">
        <f aca="false">H17-H18-H19</f>
        <v>0</v>
      </c>
      <c r="I20" s="563" t="n">
        <f aca="false">I17-I18-I19</f>
        <v>0</v>
      </c>
      <c r="J20" s="563" t="n">
        <f aca="false">J17-J18-J19</f>
        <v>0</v>
      </c>
      <c r="K20" s="563" t="n">
        <f aca="false">K17-K18-K19</f>
        <v>0</v>
      </c>
      <c r="L20" s="563" t="n">
        <f aca="false">L17-L18-L19</f>
        <v>0</v>
      </c>
      <c r="M20" s="563" t="n">
        <f aca="false">M17-M18-M19</f>
        <v>0</v>
      </c>
      <c r="N20" s="563" t="n">
        <f aca="false">N17-N18-N19</f>
        <v>0</v>
      </c>
      <c r="O20" s="563" t="n">
        <f aca="false">O17-O18-O19</f>
        <v>0</v>
      </c>
      <c r="P20" s="563" t="n">
        <f aca="false">P17-P18-P19</f>
        <v>0</v>
      </c>
      <c r="Q20" s="563" t="n">
        <f aca="false">Q17-Q18-Q19</f>
        <v>0</v>
      </c>
      <c r="R20" s="563" t="n">
        <f aca="false">R17-R18-R19</f>
        <v>0</v>
      </c>
      <c r="S20" s="563" t="n">
        <f aca="false">S17-S18-S19</f>
        <v>0</v>
      </c>
      <c r="T20" s="563" t="n">
        <f aca="false">T17-T18-T19</f>
        <v>0</v>
      </c>
      <c r="U20" s="563" t="n">
        <f aca="false">U17-U18-U19</f>
        <v>0</v>
      </c>
      <c r="V20" s="563" t="n">
        <f aca="false">V17-V18-V19</f>
        <v>0</v>
      </c>
      <c r="W20" s="563" t="n">
        <f aca="false">W17-W18-W19</f>
        <v>0</v>
      </c>
      <c r="X20" s="563" t="n">
        <f aca="false">X17-X18-X19</f>
        <v>0</v>
      </c>
      <c r="Y20" s="278"/>
    </row>
    <row r="21" customFormat="false" ht="14.25" hidden="false" customHeight="false" outlineLevel="0" collapsed="false">
      <c r="A21" s="278"/>
      <c r="C21" s="557" t="s">
        <v>110</v>
      </c>
      <c r="D21" s="554" t="n">
        <f aca="false">F21+G21+I21+K21+M21+O21+Q21</f>
        <v>0</v>
      </c>
      <c r="E21" s="555" t="str">
        <f aca="false">IF(OR(D21-'Finansiniai duomenys'!C40&lt;-0.1,D21-'Finansiniai duomenys'!C40&gt;0.1),"Klaida","Gerai")</f>
        <v>Gerai</v>
      </c>
      <c r="F21" s="558"/>
      <c r="G21" s="558"/>
      <c r="H21" s="558"/>
      <c r="I21" s="558"/>
      <c r="J21" s="558"/>
      <c r="K21" s="558"/>
      <c r="L21" s="558"/>
      <c r="M21" s="558"/>
      <c r="N21" s="558"/>
      <c r="O21" s="558"/>
      <c r="P21" s="558"/>
      <c r="Q21" s="558"/>
      <c r="R21" s="558"/>
      <c r="S21" s="558"/>
      <c r="T21" s="558"/>
      <c r="U21" s="558"/>
      <c r="V21" s="558"/>
      <c r="W21" s="558"/>
      <c r="X21" s="558"/>
      <c r="Y21" s="278"/>
    </row>
    <row r="22" customFormat="false" ht="14.25" hidden="false" customHeight="false" outlineLevel="0" collapsed="false">
      <c r="A22" s="278"/>
      <c r="C22" s="557" t="s">
        <v>594</v>
      </c>
      <c r="D22" s="554" t="n">
        <f aca="false">F22+G22+I22+K22+M22+O22+Q22</f>
        <v>0</v>
      </c>
      <c r="E22" s="555" t="str">
        <f aca="false">IF(OR(D22-'Finansiniai duomenys'!C46&lt;-0.1,D22-'Finansiniai duomenys'!C46&gt;0.1),"Klaida","Gerai")</f>
        <v>Klaida</v>
      </c>
      <c r="F22" s="558"/>
      <c r="G22" s="558"/>
      <c r="H22" s="558"/>
      <c r="I22" s="558"/>
      <c r="J22" s="558"/>
      <c r="K22" s="558"/>
      <c r="L22" s="558"/>
      <c r="M22" s="558"/>
      <c r="N22" s="558"/>
      <c r="O22" s="558"/>
      <c r="P22" s="558"/>
      <c r="Q22" s="558"/>
      <c r="R22" s="558"/>
      <c r="S22" s="558"/>
      <c r="T22" s="558"/>
      <c r="U22" s="558"/>
      <c r="V22" s="558"/>
      <c r="W22" s="558"/>
      <c r="X22" s="558"/>
      <c r="Y22" s="278"/>
    </row>
    <row r="23" s="564" customFormat="true" ht="19.4" hidden="false" customHeight="false" outlineLevel="0" collapsed="false">
      <c r="A23" s="559"/>
      <c r="B23" s="560"/>
      <c r="C23" s="561" t="s">
        <v>595</v>
      </c>
      <c r="D23" s="562" t="n">
        <f aca="false">F23+G23+I23+K23+M23+O23+Q23</f>
        <v>0</v>
      </c>
      <c r="E23" s="555" t="str">
        <f aca="false">IF(OR(D23-'Finansiniai duomenys'!C48&lt;-0.1,D23-'Finansiniai duomenys'!C48&gt;0.1),"Klaida","Gerai")</f>
        <v>Klaida</v>
      </c>
      <c r="F23" s="565"/>
      <c r="G23" s="565"/>
      <c r="H23" s="565"/>
      <c r="I23" s="565"/>
      <c r="J23" s="565"/>
      <c r="K23" s="565"/>
      <c r="L23" s="565"/>
      <c r="M23" s="565"/>
      <c r="N23" s="565"/>
      <c r="O23" s="565"/>
      <c r="P23" s="565"/>
      <c r="Q23" s="565"/>
      <c r="R23" s="565"/>
      <c r="S23" s="565"/>
      <c r="T23" s="565"/>
      <c r="U23" s="565"/>
      <c r="V23" s="565"/>
      <c r="W23" s="565"/>
      <c r="X23" s="565"/>
      <c r="Y23" s="278"/>
    </row>
    <row r="24" customFormat="false" ht="19.4" hidden="false" customHeight="false" outlineLevel="0" collapsed="false">
      <c r="A24" s="278"/>
      <c r="C24" s="557" t="s">
        <v>596</v>
      </c>
      <c r="D24" s="554" t="n">
        <f aca="false">F24+G24+I24+K24+M24+O24+Q24</f>
        <v>0</v>
      </c>
      <c r="E24" s="555" t="str">
        <f aca="false">IF(OR(D24-'Finansiniai duomenys'!C110&lt;-0.1,D24-'Finansiniai duomenys'!C110&gt;0.1),"Klaida","Gerai")</f>
        <v>Klaida</v>
      </c>
      <c r="F24" s="556"/>
      <c r="G24" s="556"/>
      <c r="H24" s="556"/>
      <c r="I24" s="556"/>
      <c r="J24" s="556"/>
      <c r="K24" s="556"/>
      <c r="L24" s="556"/>
      <c r="M24" s="556"/>
      <c r="N24" s="556"/>
      <c r="O24" s="556"/>
      <c r="P24" s="556"/>
      <c r="Q24" s="556"/>
      <c r="R24" s="556"/>
      <c r="S24" s="556"/>
      <c r="T24" s="556"/>
      <c r="U24" s="556"/>
      <c r="V24" s="556"/>
      <c r="W24" s="556"/>
      <c r="X24" s="556"/>
      <c r="Y24" s="278"/>
    </row>
    <row r="25" customFormat="false" ht="14.25" hidden="false" customHeight="false" outlineLevel="0" collapsed="false">
      <c r="A25" s="278"/>
      <c r="Y25" s="278"/>
    </row>
    <row r="26" customFormat="false" ht="19.4" hidden="false" customHeight="false" outlineLevel="0" collapsed="false">
      <c r="A26" s="278"/>
      <c r="Y26" s="278"/>
    </row>
    <row r="27" customFormat="false" ht="14.25" hidden="false" customHeight="false" outlineLevel="0" collapsed="false">
      <c r="A27" s="278"/>
      <c r="G27" s="547"/>
      <c r="H27" s="284"/>
      <c r="Y27" s="278"/>
    </row>
    <row r="28" customFormat="false" ht="24.75" hidden="false" customHeight="true" outlineLevel="0" collapsed="false">
      <c r="A28" s="278"/>
      <c r="C28" s="548" t="s">
        <v>597</v>
      </c>
      <c r="D28" s="548"/>
      <c r="E28" s="548"/>
      <c r="F28" s="548"/>
      <c r="G28" s="549" t="s">
        <v>585</v>
      </c>
      <c r="H28" s="549"/>
      <c r="I28" s="549" t="s">
        <v>585</v>
      </c>
      <c r="J28" s="549"/>
      <c r="K28" s="549" t="s">
        <v>585</v>
      </c>
      <c r="L28" s="549"/>
      <c r="M28" s="549" t="s">
        <v>585</v>
      </c>
      <c r="N28" s="549"/>
      <c r="O28" s="549" t="s">
        <v>585</v>
      </c>
      <c r="P28" s="549"/>
      <c r="Q28" s="549" t="s">
        <v>585</v>
      </c>
      <c r="R28" s="549"/>
      <c r="S28" s="549" t="s">
        <v>585</v>
      </c>
      <c r="T28" s="549"/>
      <c r="U28" s="549" t="s">
        <v>585</v>
      </c>
      <c r="V28" s="549"/>
      <c r="W28" s="549" t="s">
        <v>585</v>
      </c>
      <c r="X28" s="549"/>
      <c r="Y28" s="278"/>
    </row>
    <row r="29" customFormat="false" ht="62.25" hidden="false" customHeight="true" outlineLevel="0" collapsed="false">
      <c r="A29" s="278"/>
      <c r="C29" s="550" t="s">
        <v>586</v>
      </c>
      <c r="D29" s="551" t="s">
        <v>587</v>
      </c>
      <c r="E29" s="551" t="s">
        <v>598</v>
      </c>
      <c r="F29" s="551" t="s">
        <v>589</v>
      </c>
      <c r="G29" s="552"/>
      <c r="H29" s="552"/>
      <c r="I29" s="552"/>
      <c r="J29" s="552"/>
      <c r="K29" s="552"/>
      <c r="L29" s="552"/>
      <c r="M29" s="552"/>
      <c r="N29" s="552"/>
      <c r="O29" s="552"/>
      <c r="P29" s="552"/>
      <c r="Q29" s="552"/>
      <c r="R29" s="552"/>
      <c r="S29" s="552"/>
      <c r="T29" s="552"/>
      <c r="U29" s="552"/>
      <c r="V29" s="552"/>
      <c r="W29" s="552"/>
      <c r="X29" s="552"/>
      <c r="Y29" s="278"/>
    </row>
    <row r="30" customFormat="false" ht="51.75" hidden="false" customHeight="true" outlineLevel="0" collapsed="false">
      <c r="A30" s="278"/>
      <c r="C30" s="550"/>
      <c r="D30" s="551"/>
      <c r="E30" s="551"/>
      <c r="F30" s="551"/>
      <c r="G30" s="551" t="s">
        <v>590</v>
      </c>
      <c r="H30" s="551" t="s">
        <v>591</v>
      </c>
      <c r="I30" s="551" t="s">
        <v>590</v>
      </c>
      <c r="J30" s="551" t="s">
        <v>591</v>
      </c>
      <c r="K30" s="551" t="s">
        <v>590</v>
      </c>
      <c r="L30" s="551" t="s">
        <v>591</v>
      </c>
      <c r="M30" s="551" t="s">
        <v>590</v>
      </c>
      <c r="N30" s="551" t="s">
        <v>591</v>
      </c>
      <c r="O30" s="551" t="s">
        <v>590</v>
      </c>
      <c r="P30" s="551" t="s">
        <v>591</v>
      </c>
      <c r="Q30" s="551" t="s">
        <v>590</v>
      </c>
      <c r="R30" s="551" t="s">
        <v>591</v>
      </c>
      <c r="S30" s="551" t="s">
        <v>590</v>
      </c>
      <c r="T30" s="551" t="s">
        <v>591</v>
      </c>
      <c r="U30" s="551" t="s">
        <v>590</v>
      </c>
      <c r="V30" s="551" t="s">
        <v>591</v>
      </c>
      <c r="W30" s="551" t="s">
        <v>590</v>
      </c>
      <c r="X30" s="551" t="s">
        <v>591</v>
      </c>
      <c r="Y30" s="278"/>
    </row>
    <row r="31" customFormat="false" ht="14.25" hidden="false" customHeight="false" outlineLevel="0" collapsed="false">
      <c r="A31" s="278"/>
      <c r="C31" s="553" t="s">
        <v>96</v>
      </c>
      <c r="D31" s="554" t="n">
        <f aca="false">F31+G31+I31+K31+M31+O31+Q31</f>
        <v>0</v>
      </c>
      <c r="E31" s="555" t="str">
        <f aca="false">IF(OR(D31-'Finansiniai duomenys'!E34&lt;-0.1,D31-'Finansiniai duomenys'!E34&gt;0.1),"Klaida","Gerai")</f>
        <v>Klaida</v>
      </c>
      <c r="F31" s="556"/>
      <c r="G31" s="556"/>
      <c r="H31" s="556"/>
      <c r="I31" s="556"/>
      <c r="J31" s="556"/>
      <c r="K31" s="556"/>
      <c r="L31" s="556"/>
      <c r="M31" s="556"/>
      <c r="N31" s="556"/>
      <c r="O31" s="556"/>
      <c r="P31" s="556"/>
      <c r="Q31" s="556"/>
      <c r="R31" s="556"/>
      <c r="S31" s="556"/>
      <c r="T31" s="556"/>
      <c r="U31" s="556"/>
      <c r="V31" s="556"/>
      <c r="W31" s="556"/>
      <c r="X31" s="556"/>
      <c r="Y31" s="278"/>
    </row>
    <row r="32" customFormat="false" ht="14.25" hidden="false" customHeight="false" outlineLevel="0" collapsed="false">
      <c r="A32" s="278"/>
      <c r="C32" s="557" t="s">
        <v>99</v>
      </c>
      <c r="D32" s="554" t="n">
        <f aca="false">F32+G32+I32+K32+M32+O32+Q32</f>
        <v>0</v>
      </c>
      <c r="E32" s="555" t="str">
        <f aca="false">IF(OR(D32-'Finansiniai duomenys'!E35&lt;-0.1,D32-'Finansiniai duomenys'!E35&gt;0.1),"Klaida","Gerai")</f>
        <v>Klaida</v>
      </c>
      <c r="F32" s="558"/>
      <c r="G32" s="558"/>
      <c r="H32" s="558"/>
      <c r="I32" s="558"/>
      <c r="J32" s="558"/>
      <c r="K32" s="558"/>
      <c r="L32" s="558"/>
      <c r="M32" s="558"/>
      <c r="N32" s="558"/>
      <c r="O32" s="558"/>
      <c r="P32" s="558"/>
      <c r="Q32" s="558"/>
      <c r="R32" s="558"/>
      <c r="S32" s="558"/>
      <c r="T32" s="558"/>
      <c r="U32" s="558"/>
      <c r="V32" s="558"/>
      <c r="W32" s="558"/>
      <c r="X32" s="558"/>
      <c r="Y32" s="278"/>
    </row>
    <row r="33" s="564" customFormat="true" ht="19.4" hidden="false" customHeight="false" outlineLevel="0" collapsed="false">
      <c r="A33" s="559"/>
      <c r="B33" s="560"/>
      <c r="C33" s="561" t="s">
        <v>592</v>
      </c>
      <c r="D33" s="562" t="n">
        <f aca="false">F33+G33+I33+K33+M33+O33+Q33</f>
        <v>0</v>
      </c>
      <c r="E33" s="555" t="str">
        <f aca="false">IF(OR(D33-'Finansiniai duomenys'!E36&lt;-0.1,D33-'Finansiniai duomenys'!E36&gt;0.1),"Klaida","Gerai")</f>
        <v>Klaida</v>
      </c>
      <c r="F33" s="563" t="n">
        <f aca="false">F31-F32</f>
        <v>0</v>
      </c>
      <c r="G33" s="563" t="n">
        <f aca="false">G31-G32</f>
        <v>0</v>
      </c>
      <c r="H33" s="563" t="n">
        <f aca="false">H31-H32</f>
        <v>0</v>
      </c>
      <c r="I33" s="563" t="n">
        <f aca="false">I31-I32</f>
        <v>0</v>
      </c>
      <c r="J33" s="563" t="n">
        <f aca="false">J31-J32</f>
        <v>0</v>
      </c>
      <c r="K33" s="563" t="n">
        <f aca="false">K31-K32</f>
        <v>0</v>
      </c>
      <c r="L33" s="563" t="n">
        <f aca="false">L31-L32</f>
        <v>0</v>
      </c>
      <c r="M33" s="563" t="n">
        <f aca="false">M31-M32</f>
        <v>0</v>
      </c>
      <c r="N33" s="563" t="n">
        <f aca="false">N31-N32</f>
        <v>0</v>
      </c>
      <c r="O33" s="563" t="n">
        <f aca="false">O31-O32</f>
        <v>0</v>
      </c>
      <c r="P33" s="563" t="n">
        <f aca="false">P31-P32</f>
        <v>0</v>
      </c>
      <c r="Q33" s="563" t="n">
        <f aca="false">Q31-Q32</f>
        <v>0</v>
      </c>
      <c r="R33" s="563" t="n">
        <f aca="false">R31-R32</f>
        <v>0</v>
      </c>
      <c r="S33" s="563" t="n">
        <f aca="false">S31-S32</f>
        <v>0</v>
      </c>
      <c r="T33" s="563" t="n">
        <f aca="false">T31-T32</f>
        <v>0</v>
      </c>
      <c r="U33" s="563" t="n">
        <f aca="false">U31-U32</f>
        <v>0</v>
      </c>
      <c r="V33" s="563" t="n">
        <f aca="false">V31-V32</f>
        <v>0</v>
      </c>
      <c r="W33" s="563" t="n">
        <f aca="false">W31-W32</f>
        <v>0</v>
      </c>
      <c r="X33" s="563" t="n">
        <f aca="false">X31-X32</f>
        <v>0</v>
      </c>
      <c r="Y33" s="278"/>
    </row>
    <row r="34" customFormat="false" ht="14.25" hidden="false" customHeight="false" outlineLevel="0" collapsed="false">
      <c r="A34" s="278"/>
      <c r="C34" s="557" t="s">
        <v>103</v>
      </c>
      <c r="D34" s="554" t="n">
        <f aca="false">F34+G34+I34+K34+M34+O34+Q34</f>
        <v>0</v>
      </c>
      <c r="E34" s="555" t="str">
        <f aca="false">IF(OR(D34-'Finansiniai duomenys'!E37&lt;-0.1,D34-'Finansiniai duomenys'!E37&gt;0.1),"Klaida","Gerai")</f>
        <v>Gerai</v>
      </c>
      <c r="F34" s="558"/>
      <c r="G34" s="558"/>
      <c r="H34" s="558"/>
      <c r="I34" s="558"/>
      <c r="J34" s="558"/>
      <c r="K34" s="558"/>
      <c r="L34" s="558"/>
      <c r="M34" s="558"/>
      <c r="N34" s="558"/>
      <c r="O34" s="558"/>
      <c r="P34" s="558"/>
      <c r="Q34" s="558"/>
      <c r="R34" s="558"/>
      <c r="S34" s="558"/>
      <c r="T34" s="558"/>
      <c r="U34" s="558"/>
      <c r="V34" s="558"/>
      <c r="W34" s="558"/>
      <c r="X34" s="558"/>
      <c r="Y34" s="278"/>
    </row>
    <row r="35" customFormat="false" ht="14.25" hidden="false" customHeight="false" outlineLevel="0" collapsed="false">
      <c r="A35" s="278"/>
      <c r="C35" s="557" t="s">
        <v>106</v>
      </c>
      <c r="D35" s="554" t="n">
        <f aca="false">F35+G35+I35+K35+M35+O35+Q35</f>
        <v>0</v>
      </c>
      <c r="E35" s="555" t="str">
        <f aca="false">IF(OR(D35-'Finansiniai duomenys'!E38&lt;-0.1,D35-'Finansiniai duomenys'!E38&gt;0.1),"Klaida","Gerai")</f>
        <v>Klaida</v>
      </c>
      <c r="F35" s="556"/>
      <c r="G35" s="556"/>
      <c r="H35" s="556"/>
      <c r="I35" s="556"/>
      <c r="J35" s="556"/>
      <c r="K35" s="556"/>
      <c r="L35" s="556"/>
      <c r="M35" s="556"/>
      <c r="N35" s="556"/>
      <c r="O35" s="556"/>
      <c r="P35" s="556"/>
      <c r="Q35" s="556"/>
      <c r="R35" s="556"/>
      <c r="S35" s="556"/>
      <c r="T35" s="556"/>
      <c r="U35" s="556"/>
      <c r="V35" s="556"/>
      <c r="W35" s="556"/>
      <c r="X35" s="556"/>
      <c r="Y35" s="278"/>
    </row>
    <row r="36" s="564" customFormat="true" ht="14.25" hidden="false" customHeight="false" outlineLevel="0" collapsed="false">
      <c r="A36" s="559"/>
      <c r="B36" s="560"/>
      <c r="C36" s="561" t="s">
        <v>593</v>
      </c>
      <c r="D36" s="562" t="n">
        <f aca="false">F36+G36+I36+K36+M36+O36+Q36</f>
        <v>0</v>
      </c>
      <c r="E36" s="555" t="str">
        <f aca="false">IF(OR(D36-'Finansiniai duomenys'!E39&lt;-0.1,D36-'Finansiniai duomenys'!E39&gt;0.1),"Klaida","Gerai")</f>
        <v>Klaida</v>
      </c>
      <c r="F36" s="563" t="n">
        <f aca="false">F33-F34-F35</f>
        <v>0</v>
      </c>
      <c r="G36" s="563" t="n">
        <f aca="false">G33-G34-G35</f>
        <v>0</v>
      </c>
      <c r="H36" s="563" t="n">
        <f aca="false">H33-H34-H35</f>
        <v>0</v>
      </c>
      <c r="I36" s="563" t="n">
        <f aca="false">I33-I34-I35</f>
        <v>0</v>
      </c>
      <c r="J36" s="563" t="n">
        <f aca="false">J33-J34-J35</f>
        <v>0</v>
      </c>
      <c r="K36" s="563" t="n">
        <f aca="false">K33-K34-K35</f>
        <v>0</v>
      </c>
      <c r="L36" s="563" t="n">
        <f aca="false">L33-L34-L35</f>
        <v>0</v>
      </c>
      <c r="M36" s="563" t="n">
        <f aca="false">M33-M34-M35</f>
        <v>0</v>
      </c>
      <c r="N36" s="563" t="n">
        <f aca="false">N33-N34-N35</f>
        <v>0</v>
      </c>
      <c r="O36" s="563" t="n">
        <f aca="false">O33-O34-O35</f>
        <v>0</v>
      </c>
      <c r="P36" s="563" t="n">
        <f aca="false">P33-P34-P35</f>
        <v>0</v>
      </c>
      <c r="Q36" s="563" t="n">
        <f aca="false">Q33-Q34-Q35</f>
        <v>0</v>
      </c>
      <c r="R36" s="563" t="n">
        <f aca="false">R33-R34-R35</f>
        <v>0</v>
      </c>
      <c r="S36" s="563" t="n">
        <f aca="false">S33-S34-S35</f>
        <v>0</v>
      </c>
      <c r="T36" s="563" t="n">
        <f aca="false">T33-T34-T35</f>
        <v>0</v>
      </c>
      <c r="U36" s="563" t="n">
        <f aca="false">U33-U34-U35</f>
        <v>0</v>
      </c>
      <c r="V36" s="563" t="n">
        <f aca="false">V33-V34-V35</f>
        <v>0</v>
      </c>
      <c r="W36" s="563" t="n">
        <f aca="false">W33-W34-W35</f>
        <v>0</v>
      </c>
      <c r="X36" s="563" t="n">
        <f aca="false">X33-X34-X35</f>
        <v>0</v>
      </c>
      <c r="Y36" s="278"/>
    </row>
    <row r="37" customFormat="false" ht="14.25" hidden="false" customHeight="false" outlineLevel="0" collapsed="false">
      <c r="A37" s="278"/>
      <c r="C37" s="557" t="s">
        <v>110</v>
      </c>
      <c r="D37" s="554" t="n">
        <f aca="false">F37+G37+I37+K37+M37+O37+Q37</f>
        <v>0</v>
      </c>
      <c r="E37" s="555" t="str">
        <f aca="false">IF(OR(D37-'Finansiniai duomenys'!E40&lt;-0.1,D37-'Finansiniai duomenys'!E40&gt;0.1),"Klaida","Gerai")</f>
        <v>Gerai</v>
      </c>
      <c r="F37" s="558"/>
      <c r="G37" s="558"/>
      <c r="H37" s="558"/>
      <c r="I37" s="558"/>
      <c r="J37" s="558"/>
      <c r="K37" s="558"/>
      <c r="L37" s="558"/>
      <c r="M37" s="558"/>
      <c r="N37" s="558"/>
      <c r="O37" s="558"/>
      <c r="P37" s="558"/>
      <c r="Q37" s="558"/>
      <c r="R37" s="558"/>
      <c r="S37" s="558"/>
      <c r="T37" s="558"/>
      <c r="U37" s="558"/>
      <c r="V37" s="558"/>
      <c r="W37" s="558"/>
      <c r="X37" s="558"/>
      <c r="Y37" s="278"/>
    </row>
    <row r="38" customFormat="false" ht="14.25" hidden="false" customHeight="false" outlineLevel="0" collapsed="false">
      <c r="A38" s="278"/>
      <c r="C38" s="557" t="s">
        <v>594</v>
      </c>
      <c r="D38" s="554" t="n">
        <f aca="false">F38+G38+I38+K38+M38+O38+Q38</f>
        <v>0</v>
      </c>
      <c r="E38" s="555" t="str">
        <f aca="false">IF(OR(D38-'Finansiniai duomenys'!E46&lt;-0.1,D38-'Finansiniai duomenys'!E46&gt;0.1),"Klaida","Gerai")</f>
        <v>Klaida</v>
      </c>
      <c r="F38" s="558"/>
      <c r="G38" s="558"/>
      <c r="H38" s="558"/>
      <c r="I38" s="558"/>
      <c r="J38" s="558"/>
      <c r="K38" s="558"/>
      <c r="L38" s="558"/>
      <c r="M38" s="565"/>
      <c r="N38" s="558"/>
      <c r="O38" s="558"/>
      <c r="P38" s="558"/>
      <c r="Q38" s="558"/>
      <c r="R38" s="558"/>
      <c r="S38" s="565"/>
      <c r="T38" s="558"/>
      <c r="U38" s="558"/>
      <c r="V38" s="558"/>
      <c r="W38" s="558"/>
      <c r="X38" s="558"/>
      <c r="Y38" s="278"/>
    </row>
    <row r="39" s="564" customFormat="true" ht="19.4" hidden="false" customHeight="false" outlineLevel="0" collapsed="false">
      <c r="A39" s="559"/>
      <c r="B39" s="560"/>
      <c r="C39" s="561" t="s">
        <v>595</v>
      </c>
      <c r="D39" s="562" t="n">
        <f aca="false">F39+G39+I39+K39+M39+O39+Q39</f>
        <v>0</v>
      </c>
      <c r="E39" s="555" t="str">
        <f aca="false">IF(OR(D39-'Finansiniai duomenys'!E48&lt;-0.1,D39-'Finansiniai duomenys'!E48&gt;0.1),"Klaida","Gerai")</f>
        <v>Klaida</v>
      </c>
      <c r="F39" s="565"/>
      <c r="G39" s="565"/>
      <c r="H39" s="565"/>
      <c r="I39" s="565"/>
      <c r="J39" s="565"/>
      <c r="K39" s="565"/>
      <c r="L39" s="565"/>
      <c r="M39" s="565"/>
      <c r="N39" s="565"/>
      <c r="O39" s="565"/>
      <c r="P39" s="565"/>
      <c r="Q39" s="565"/>
      <c r="R39" s="565"/>
      <c r="S39" s="565"/>
      <c r="T39" s="565"/>
      <c r="U39" s="565"/>
      <c r="V39" s="565"/>
      <c r="W39" s="565"/>
      <c r="X39" s="565"/>
      <c r="Y39" s="278"/>
    </row>
    <row r="40" customFormat="false" ht="14.25" hidden="false" customHeight="false" outlineLevel="0" collapsed="false">
      <c r="A40" s="278"/>
      <c r="C40" s="557" t="s">
        <v>596</v>
      </c>
      <c r="D40" s="554" t="n">
        <f aca="false">F40+G40+I40+K40+M40+O40+Q40</f>
        <v>0</v>
      </c>
      <c r="E40" s="555" t="str">
        <f aca="false">IF(OR(D40-'Finansiniai duomenys'!E110&lt;-0.1,D40-'Finansiniai duomenys'!E110&gt;0.1),"Klaida","Gerai")</f>
        <v>Klaida</v>
      </c>
      <c r="F40" s="556"/>
      <c r="G40" s="556"/>
      <c r="H40" s="556"/>
      <c r="I40" s="556"/>
      <c r="J40" s="556"/>
      <c r="K40" s="556"/>
      <c r="L40" s="556"/>
      <c r="M40" s="556"/>
      <c r="N40" s="556"/>
      <c r="O40" s="556"/>
      <c r="P40" s="556"/>
      <c r="Q40" s="556"/>
      <c r="R40" s="556"/>
      <c r="S40" s="556"/>
      <c r="T40" s="556"/>
      <c r="U40" s="556"/>
      <c r="V40" s="556"/>
      <c r="W40" s="556"/>
      <c r="X40" s="556"/>
      <c r="Y40" s="278"/>
    </row>
    <row r="41" customFormat="false" ht="14.25" hidden="false" customHeight="false" outlineLevel="0" collapsed="false">
      <c r="A41" s="278"/>
      <c r="Y41" s="278"/>
    </row>
    <row r="42" customFormat="false" ht="14.25" hidden="false" customHeight="false" outlineLevel="0" collapsed="false">
      <c r="A42" s="278"/>
      <c r="Y42" s="278"/>
    </row>
    <row r="43" customFormat="false" ht="14.25" hidden="false" customHeight="false" outlineLevel="0" collapsed="false">
      <c r="A43" s="278"/>
      <c r="Y43" s="278"/>
    </row>
    <row r="44" customFormat="false" ht="30" hidden="false" customHeight="true" outlineLevel="0" collapsed="false">
      <c r="A44" s="278"/>
      <c r="C44" s="548" t="s">
        <v>584</v>
      </c>
      <c r="D44" s="548"/>
      <c r="E44" s="548"/>
      <c r="F44" s="548"/>
      <c r="G44" s="549" t="s">
        <v>585</v>
      </c>
      <c r="H44" s="549"/>
      <c r="I44" s="549" t="s">
        <v>585</v>
      </c>
      <c r="J44" s="549"/>
      <c r="K44" s="549" t="s">
        <v>585</v>
      </c>
      <c r="L44" s="549"/>
      <c r="M44" s="549" t="s">
        <v>585</v>
      </c>
      <c r="N44" s="549"/>
      <c r="O44" s="549" t="s">
        <v>585</v>
      </c>
      <c r="P44" s="549"/>
      <c r="Q44" s="549" t="s">
        <v>585</v>
      </c>
      <c r="R44" s="549"/>
      <c r="S44" s="549" t="s">
        <v>585</v>
      </c>
      <c r="T44" s="549"/>
      <c r="U44" s="549" t="s">
        <v>585</v>
      </c>
      <c r="V44" s="549"/>
      <c r="W44" s="549" t="s">
        <v>585</v>
      </c>
      <c r="X44" s="549"/>
      <c r="Y44" s="278"/>
    </row>
    <row r="45" customFormat="false" ht="62.25" hidden="false" customHeight="true" outlineLevel="0" collapsed="false">
      <c r="A45" s="278"/>
      <c r="C45" s="550" t="s">
        <v>586</v>
      </c>
      <c r="D45" s="551" t="s">
        <v>587</v>
      </c>
      <c r="E45" s="551" t="s">
        <v>588</v>
      </c>
      <c r="F45" s="551" t="s">
        <v>589</v>
      </c>
      <c r="G45" s="552"/>
      <c r="H45" s="552"/>
      <c r="I45" s="552"/>
      <c r="J45" s="552"/>
      <c r="K45" s="552"/>
      <c r="L45" s="552"/>
      <c r="M45" s="552"/>
      <c r="N45" s="552"/>
      <c r="O45" s="552"/>
      <c r="P45" s="552"/>
      <c r="Q45" s="552"/>
      <c r="R45" s="552"/>
      <c r="S45" s="552"/>
      <c r="T45" s="552"/>
      <c r="U45" s="552"/>
      <c r="V45" s="552"/>
      <c r="W45" s="552"/>
      <c r="X45" s="552"/>
      <c r="Y45" s="278"/>
    </row>
    <row r="46" customFormat="false" ht="59.25" hidden="false" customHeight="true" outlineLevel="0" collapsed="false">
      <c r="A46" s="278"/>
      <c r="C46" s="550"/>
      <c r="D46" s="551"/>
      <c r="E46" s="551"/>
      <c r="F46" s="551"/>
      <c r="G46" s="551" t="s">
        <v>599</v>
      </c>
      <c r="H46" s="551" t="s">
        <v>591</v>
      </c>
      <c r="I46" s="551" t="s">
        <v>599</v>
      </c>
      <c r="J46" s="551" t="s">
        <v>591</v>
      </c>
      <c r="K46" s="551" t="s">
        <v>599</v>
      </c>
      <c r="L46" s="551" t="s">
        <v>591</v>
      </c>
      <c r="M46" s="551" t="s">
        <v>599</v>
      </c>
      <c r="N46" s="551" t="s">
        <v>591</v>
      </c>
      <c r="O46" s="551" t="s">
        <v>599</v>
      </c>
      <c r="P46" s="551" t="s">
        <v>591</v>
      </c>
      <c r="Q46" s="551" t="s">
        <v>599</v>
      </c>
      <c r="R46" s="551" t="s">
        <v>591</v>
      </c>
      <c r="S46" s="551" t="s">
        <v>599</v>
      </c>
      <c r="T46" s="551" t="s">
        <v>591</v>
      </c>
      <c r="U46" s="551" t="s">
        <v>599</v>
      </c>
      <c r="V46" s="551" t="s">
        <v>591</v>
      </c>
      <c r="W46" s="551" t="s">
        <v>599</v>
      </c>
      <c r="X46" s="551" t="s">
        <v>591</v>
      </c>
      <c r="Y46" s="278"/>
    </row>
    <row r="47" customFormat="false" ht="14.25" hidden="false" customHeight="false" outlineLevel="0" collapsed="false">
      <c r="A47" s="278"/>
      <c r="C47" s="553" t="s">
        <v>176</v>
      </c>
      <c r="D47" s="554" t="n">
        <f aca="false">F47+G47+I47+K47+M47+O47+Q47</f>
        <v>0</v>
      </c>
      <c r="E47" s="555" t="str">
        <f aca="false">IF(OR(D47-'Finansiniai duomenys'!C72&lt;-0.1,D47-'Finansiniai duomenys'!C72&gt;0.1),"Klaida","Gerai")</f>
        <v>Klaida</v>
      </c>
      <c r="F47" s="556"/>
      <c r="G47" s="556"/>
      <c r="H47" s="556"/>
      <c r="I47" s="556"/>
      <c r="J47" s="556"/>
      <c r="K47" s="556"/>
      <c r="L47" s="556"/>
      <c r="M47" s="556"/>
      <c r="N47" s="556"/>
      <c r="O47" s="556"/>
      <c r="P47" s="556"/>
      <c r="Q47" s="556"/>
      <c r="R47" s="556"/>
      <c r="S47" s="556"/>
      <c r="T47" s="556"/>
      <c r="U47" s="556"/>
      <c r="V47" s="556"/>
      <c r="W47" s="556"/>
      <c r="X47" s="556"/>
      <c r="Y47" s="278"/>
    </row>
    <row r="48" customFormat="false" ht="14.25" hidden="false" customHeight="false" outlineLevel="0" collapsed="false">
      <c r="A48" s="278"/>
      <c r="C48" s="557" t="s">
        <v>201</v>
      </c>
      <c r="D48" s="554" t="n">
        <f aca="false">F48+G48+I48+K48+M48+O48+Q48</f>
        <v>0</v>
      </c>
      <c r="E48" s="555" t="str">
        <f aca="false">IF(OR(D48-'Finansiniai duomenys'!C83&lt;-0.1,D48-'Finansiniai duomenys'!C83&gt;0.1),"Klaida","Gerai")</f>
        <v>Klaida</v>
      </c>
      <c r="F48" s="558"/>
      <c r="G48" s="558"/>
      <c r="H48" s="558"/>
      <c r="I48" s="558"/>
      <c r="J48" s="558"/>
      <c r="K48" s="558"/>
      <c r="L48" s="558"/>
      <c r="M48" s="558"/>
      <c r="N48" s="558"/>
      <c r="O48" s="558"/>
      <c r="P48" s="558"/>
      <c r="Q48" s="558"/>
      <c r="R48" s="558"/>
      <c r="S48" s="558"/>
      <c r="T48" s="558"/>
      <c r="U48" s="558"/>
      <c r="V48" s="558"/>
      <c r="W48" s="558"/>
      <c r="X48" s="558"/>
      <c r="Y48" s="278"/>
    </row>
    <row r="49" customFormat="false" ht="14.25" hidden="false" customHeight="false" outlineLevel="0" collapsed="false">
      <c r="A49" s="278"/>
      <c r="C49" s="557" t="s">
        <v>205</v>
      </c>
      <c r="D49" s="554" t="n">
        <f aca="false">F49+G49+I49+K49+M49+O49+Q49</f>
        <v>0</v>
      </c>
      <c r="E49" s="555" t="str">
        <f aca="false">IF(OR(D49-'Finansiniai duomenys'!C85&lt;-0.1,D49-'Finansiniai duomenys'!C85&gt;0.1),"Klaida","Gerai")</f>
        <v>Klaida</v>
      </c>
      <c r="F49" s="558"/>
      <c r="G49" s="558"/>
      <c r="H49" s="558"/>
      <c r="I49" s="558"/>
      <c r="J49" s="558"/>
      <c r="K49" s="558"/>
      <c r="L49" s="558"/>
      <c r="M49" s="558"/>
      <c r="N49" s="558"/>
      <c r="O49" s="558"/>
      <c r="P49" s="558"/>
      <c r="Q49" s="558"/>
      <c r="R49" s="558"/>
      <c r="S49" s="558"/>
      <c r="T49" s="558"/>
      <c r="U49" s="558"/>
      <c r="V49" s="558"/>
      <c r="W49" s="558"/>
      <c r="X49" s="558"/>
      <c r="Y49" s="278"/>
    </row>
    <row r="50" customFormat="false" ht="14.25" hidden="false" customHeight="false" outlineLevel="0" collapsed="false">
      <c r="A50" s="278"/>
      <c r="C50" s="557" t="s">
        <v>600</v>
      </c>
      <c r="D50" s="554" t="n">
        <f aca="false">F50+G50+I50+K50+M50+O50+Q50</f>
        <v>0</v>
      </c>
      <c r="E50" s="555" t="str">
        <f aca="false">IF(OR(D50-('Finansiniai duomenys'!C96+'Finansiniai duomenys'!C87+'Finansiniai duomenys'!C98+'Finansiniai duomenys'!C100)&lt;-0.1,D50-('Finansiniai duomenys'!C96+'Finansiniai duomenys'!C87+'Finansiniai duomenys'!C98+'Finansiniai duomenys'!C100)&gt;0.1),"Klaida","Gerai")</f>
        <v>Klaida</v>
      </c>
      <c r="F50" s="558"/>
      <c r="G50" s="558"/>
      <c r="H50" s="558"/>
      <c r="I50" s="558"/>
      <c r="J50" s="558"/>
      <c r="K50" s="558"/>
      <c r="L50" s="558"/>
      <c r="M50" s="558"/>
      <c r="N50" s="558"/>
      <c r="O50" s="558"/>
      <c r="P50" s="558"/>
      <c r="Q50" s="558"/>
      <c r="R50" s="558"/>
      <c r="S50" s="558"/>
      <c r="T50" s="558"/>
      <c r="U50" s="558"/>
      <c r="V50" s="558"/>
      <c r="W50" s="558"/>
      <c r="X50" s="558"/>
      <c r="Y50" s="278"/>
    </row>
    <row r="51" customFormat="false" ht="19.4" hidden="false" customHeight="false" outlineLevel="0" collapsed="false">
      <c r="A51" s="278"/>
      <c r="C51" s="553" t="s">
        <v>601</v>
      </c>
      <c r="D51" s="554" t="n">
        <f aca="false">F51+G51+I51+K51+M51+O51+Q51</f>
        <v>0</v>
      </c>
      <c r="E51" s="555" t="str">
        <f aca="false">IF(OR(D51-('Finansiniai duomenys'!C91+'Finansiniai duomenys'!C94+'Finansiniai duomenys'!C95)&lt;-0.1,D51-('Finansiniai duomenys'!C91+'Finansiniai duomenys'!C95+'Finansiniai duomenys'!C94)&gt;0.1),"Klaida","Gerai")</f>
        <v>Klaida</v>
      </c>
      <c r="F51" s="556"/>
      <c r="G51" s="556"/>
      <c r="H51" s="556"/>
      <c r="I51" s="556"/>
      <c r="J51" s="556"/>
      <c r="K51" s="556"/>
      <c r="L51" s="556"/>
      <c r="M51" s="556"/>
      <c r="N51" s="556"/>
      <c r="O51" s="556"/>
      <c r="P51" s="556"/>
      <c r="Q51" s="556"/>
      <c r="R51" s="556"/>
      <c r="S51" s="556"/>
      <c r="T51" s="556"/>
      <c r="U51" s="556"/>
      <c r="V51" s="556"/>
      <c r="W51" s="556"/>
      <c r="X51" s="556"/>
      <c r="Y51" s="278"/>
    </row>
    <row r="52" customFormat="false" ht="14.25" hidden="false" customHeight="false" outlineLevel="0" collapsed="false">
      <c r="A52" s="278"/>
      <c r="C52" s="553" t="s">
        <v>602</v>
      </c>
      <c r="D52" s="554" t="n">
        <f aca="false">F52+G52+I52+K52+M52+O52+Q52</f>
        <v>0</v>
      </c>
      <c r="E52" s="555" t="str">
        <f aca="false">IF(OR(D52-'Finansiniai duomenys'!C102&lt;-0.1,D52-'Finansiniai duomenys'!C102&gt;0.1),"Klaida","Gerai")</f>
        <v>Klaida</v>
      </c>
      <c r="F52" s="563" t="n">
        <f aca="false">F48+F49+F50</f>
        <v>0</v>
      </c>
      <c r="G52" s="563" t="n">
        <f aca="false">G48+G49+G50</f>
        <v>0</v>
      </c>
      <c r="H52" s="563" t="n">
        <f aca="false">H48+H49+H50</f>
        <v>0</v>
      </c>
      <c r="I52" s="563" t="n">
        <f aca="false">I48+I49+I50</f>
        <v>0</v>
      </c>
      <c r="J52" s="563" t="n">
        <f aca="false">J48+J49+J50</f>
        <v>0</v>
      </c>
      <c r="K52" s="563" t="n">
        <f aca="false">K48+K49+K50</f>
        <v>0</v>
      </c>
      <c r="L52" s="563" t="n">
        <f aca="false">L48+L49+L50</f>
        <v>0</v>
      </c>
      <c r="M52" s="563" t="n">
        <f aca="false">M48+M49+M50</f>
        <v>0</v>
      </c>
      <c r="N52" s="563" t="n">
        <f aca="false">N48+N49+N50</f>
        <v>0</v>
      </c>
      <c r="O52" s="563" t="n">
        <f aca="false">O48+O49+O50</f>
        <v>0</v>
      </c>
      <c r="P52" s="563" t="n">
        <f aca="false">P48+P49+P50</f>
        <v>0</v>
      </c>
      <c r="Q52" s="563" t="n">
        <f aca="false">Q48+Q49+Q50</f>
        <v>0</v>
      </c>
      <c r="R52" s="563" t="n">
        <f aca="false">R48+R49+R50</f>
        <v>0</v>
      </c>
      <c r="S52" s="563" t="n">
        <f aca="false">S48+S49+S50</f>
        <v>0</v>
      </c>
      <c r="T52" s="563" t="n">
        <f aca="false">T48+T49+T50</f>
        <v>0</v>
      </c>
      <c r="U52" s="563" t="n">
        <f aca="false">U48+U49+U50</f>
        <v>0</v>
      </c>
      <c r="V52" s="563" t="n">
        <f aca="false">V48+V49+V50</f>
        <v>0</v>
      </c>
      <c r="W52" s="563" t="n">
        <f aca="false">W48+W49+W50</f>
        <v>0</v>
      </c>
      <c r="X52" s="563" t="n">
        <f aca="false">X48+X49+X50</f>
        <v>0</v>
      </c>
      <c r="Y52" s="278"/>
    </row>
    <row r="53" customFormat="false" ht="14.25" hidden="false" customHeight="false" outlineLevel="0" collapsed="false">
      <c r="A53" s="278"/>
      <c r="G53" s="566"/>
      <c r="S53" s="161"/>
      <c r="T53" s="161"/>
      <c r="U53" s="161"/>
      <c r="V53" s="161"/>
      <c r="W53" s="161"/>
      <c r="X53" s="161"/>
      <c r="Y53" s="278"/>
    </row>
    <row r="54" customFormat="false" ht="14.25" hidden="false" customHeight="false" outlineLevel="0" collapsed="false">
      <c r="A54" s="278"/>
      <c r="C54" s="567" t="s">
        <v>133</v>
      </c>
      <c r="F54" s="568" t="str">
        <f aca="false">IF(ROUND(F47-F52,1)/2=0,"Balansas",F47-F52)</f>
        <v>Balansas</v>
      </c>
      <c r="G54" s="568" t="str">
        <f aca="false">IF(ROUND(G47-G52,1)/2=0,"Balansas",G47-G52)</f>
        <v>Balansas</v>
      </c>
      <c r="H54" s="568" t="str">
        <f aca="false">IF(ROUND(H47-H52,1)/2=0,"Balansas",H47-H52)</f>
        <v>Balansas</v>
      </c>
      <c r="I54" s="568" t="str">
        <f aca="false">IF(ROUND(I47-I52,1)/2=0,"Balansas",I47-I52)</f>
        <v>Balansas</v>
      </c>
      <c r="J54" s="568" t="str">
        <f aca="false">IF(ROUND(J47-J52,1)/2=0,"Balansas",J47-J52)</f>
        <v>Balansas</v>
      </c>
      <c r="K54" s="568" t="str">
        <f aca="false">IF(ROUND(K47-K52,1)/2=0,"Balansas",K47-K52)</f>
        <v>Balansas</v>
      </c>
      <c r="L54" s="568" t="str">
        <f aca="false">IF(ROUND(L47-L52,1)/2=0,"Balansas",L47-L52)</f>
        <v>Balansas</v>
      </c>
      <c r="M54" s="568" t="str">
        <f aca="false">IF(ROUND(M47-M52,1)/2=0,"Balansas",M47-M52)</f>
        <v>Balansas</v>
      </c>
      <c r="N54" s="568" t="str">
        <f aca="false">IF(ROUND(N47-N52,1)/2=0,"Balansas",N47-N52)</f>
        <v>Balansas</v>
      </c>
      <c r="O54" s="568" t="str">
        <f aca="false">IF(ROUND(O47-O52,1)/2=0,"Balansas",O47-O52)</f>
        <v>Balansas</v>
      </c>
      <c r="P54" s="568" t="str">
        <f aca="false">IF(ROUND(P47-P52,1)/2=0,"Balansas",P47-P52)</f>
        <v>Balansas</v>
      </c>
      <c r="Q54" s="568" t="str">
        <f aca="false">IF(ROUND(Q47-Q52,1)/2=0,"Balansas",Q47-Q52)</f>
        <v>Balansas</v>
      </c>
      <c r="R54" s="568" t="str">
        <f aca="false">IF(ROUND(R47-R52,1)/2=0,"Balansas",R47-R52)</f>
        <v>Balansas</v>
      </c>
      <c r="S54" s="568" t="str">
        <f aca="false">IF(ROUND(S47-S52,1)/2=0,"Balansas",S47-S52)</f>
        <v>Balansas</v>
      </c>
      <c r="T54" s="568" t="str">
        <f aca="false">IF(ROUND(T47-T52,1)/2=0,"Balansas",T47-T52)</f>
        <v>Balansas</v>
      </c>
      <c r="U54" s="568" t="str">
        <f aca="false">IF(ROUND(U47-U52,1)/2=0,"Balansas",U47-U52)</f>
        <v>Balansas</v>
      </c>
      <c r="V54" s="568" t="str">
        <f aca="false">IF(ROUND(V47-V52,1)/2=0,"Balansas",V47-V52)</f>
        <v>Balansas</v>
      </c>
      <c r="W54" s="568" t="str">
        <f aca="false">IF(ROUND(W47-W52,1)/2=0,"Balansas",W47-W52)</f>
        <v>Balansas</v>
      </c>
      <c r="X54" s="568" t="str">
        <f aca="false">IF(ROUND(X47-X52,1)/2=0,"Balansas",X47-X52)</f>
        <v>Balansas</v>
      </c>
      <c r="Y54" s="278"/>
    </row>
    <row r="55" customFormat="false" ht="14.25" hidden="false" customHeight="false" outlineLevel="0" collapsed="false">
      <c r="A55" s="278"/>
      <c r="Y55" s="278"/>
    </row>
    <row r="56" customFormat="false" ht="34.5" hidden="false" customHeight="true" outlineLevel="0" collapsed="false">
      <c r="A56" s="278"/>
      <c r="C56" s="548" t="s">
        <v>597</v>
      </c>
      <c r="D56" s="548"/>
      <c r="E56" s="548"/>
      <c r="F56" s="548"/>
      <c r="G56" s="549" t="s">
        <v>585</v>
      </c>
      <c r="H56" s="549"/>
      <c r="I56" s="549" t="s">
        <v>585</v>
      </c>
      <c r="J56" s="549"/>
      <c r="K56" s="549" t="s">
        <v>585</v>
      </c>
      <c r="L56" s="549"/>
      <c r="M56" s="549" t="s">
        <v>585</v>
      </c>
      <c r="N56" s="549"/>
      <c r="O56" s="549" t="s">
        <v>585</v>
      </c>
      <c r="P56" s="549"/>
      <c r="Q56" s="549" t="s">
        <v>585</v>
      </c>
      <c r="R56" s="549"/>
      <c r="S56" s="549" t="s">
        <v>585</v>
      </c>
      <c r="T56" s="549"/>
      <c r="U56" s="549" t="s">
        <v>585</v>
      </c>
      <c r="V56" s="549"/>
      <c r="W56" s="549" t="s">
        <v>585</v>
      </c>
      <c r="X56" s="549"/>
      <c r="Y56" s="278"/>
    </row>
    <row r="57" customFormat="false" ht="69.75" hidden="false" customHeight="true" outlineLevel="0" collapsed="false">
      <c r="A57" s="278"/>
      <c r="C57" s="550" t="s">
        <v>586</v>
      </c>
      <c r="D57" s="551" t="s">
        <v>587</v>
      </c>
      <c r="E57" s="551" t="s">
        <v>603</v>
      </c>
      <c r="F57" s="551" t="s">
        <v>589</v>
      </c>
      <c r="G57" s="552"/>
      <c r="H57" s="552"/>
      <c r="I57" s="552"/>
      <c r="J57" s="552"/>
      <c r="K57" s="552"/>
      <c r="L57" s="552"/>
      <c r="M57" s="552"/>
      <c r="N57" s="552"/>
      <c r="O57" s="552"/>
      <c r="P57" s="552"/>
      <c r="Q57" s="552"/>
      <c r="R57" s="552"/>
      <c r="S57" s="552"/>
      <c r="T57" s="552"/>
      <c r="U57" s="552"/>
      <c r="V57" s="552"/>
      <c r="W57" s="552"/>
      <c r="X57" s="552"/>
      <c r="Y57" s="278"/>
    </row>
    <row r="58" customFormat="false" ht="55.5" hidden="false" customHeight="true" outlineLevel="0" collapsed="false">
      <c r="A58" s="278"/>
      <c r="C58" s="550"/>
      <c r="D58" s="551"/>
      <c r="E58" s="551"/>
      <c r="F58" s="551"/>
      <c r="G58" s="551" t="s">
        <v>599</v>
      </c>
      <c r="H58" s="551" t="s">
        <v>591</v>
      </c>
      <c r="I58" s="551" t="s">
        <v>599</v>
      </c>
      <c r="J58" s="551" t="s">
        <v>591</v>
      </c>
      <c r="K58" s="551" t="s">
        <v>599</v>
      </c>
      <c r="L58" s="551" t="s">
        <v>591</v>
      </c>
      <c r="M58" s="551" t="s">
        <v>599</v>
      </c>
      <c r="N58" s="551" t="s">
        <v>591</v>
      </c>
      <c r="O58" s="551" t="s">
        <v>599</v>
      </c>
      <c r="P58" s="551" t="s">
        <v>591</v>
      </c>
      <c r="Q58" s="551" t="s">
        <v>599</v>
      </c>
      <c r="R58" s="551" t="s">
        <v>591</v>
      </c>
      <c r="S58" s="551" t="s">
        <v>599</v>
      </c>
      <c r="T58" s="551" t="s">
        <v>591</v>
      </c>
      <c r="U58" s="551" t="s">
        <v>599</v>
      </c>
      <c r="V58" s="551" t="s">
        <v>591</v>
      </c>
      <c r="W58" s="551" t="s">
        <v>599</v>
      </c>
      <c r="X58" s="551" t="s">
        <v>591</v>
      </c>
      <c r="Y58" s="278"/>
    </row>
    <row r="59" customFormat="false" ht="14.25" hidden="false" customHeight="false" outlineLevel="0" collapsed="false">
      <c r="A59" s="278"/>
      <c r="C59" s="553" t="s">
        <v>176</v>
      </c>
      <c r="D59" s="554" t="n">
        <f aca="false">F59+G59+I59+K59+M59+O59+Q59</f>
        <v>0</v>
      </c>
      <c r="E59" s="555" t="str">
        <f aca="false">IF(OR(D59-'Finansiniai duomenys'!E72&lt;-0.1,D59-'Finansiniai duomenys'!E72&gt;0.1),"Klaida","Gerai")</f>
        <v>Klaida</v>
      </c>
      <c r="F59" s="556"/>
      <c r="G59" s="556"/>
      <c r="H59" s="556"/>
      <c r="I59" s="556"/>
      <c r="J59" s="556"/>
      <c r="K59" s="556"/>
      <c r="L59" s="556"/>
      <c r="M59" s="556"/>
      <c r="N59" s="556"/>
      <c r="O59" s="556"/>
      <c r="P59" s="556"/>
      <c r="Q59" s="556"/>
      <c r="R59" s="556"/>
      <c r="S59" s="556"/>
      <c r="T59" s="556"/>
      <c r="U59" s="556"/>
      <c r="V59" s="556"/>
      <c r="W59" s="556"/>
      <c r="X59" s="556"/>
      <c r="Y59" s="278"/>
    </row>
    <row r="60" customFormat="false" ht="14.25" hidden="false" customHeight="false" outlineLevel="0" collapsed="false">
      <c r="A60" s="278"/>
      <c r="C60" s="557" t="s">
        <v>201</v>
      </c>
      <c r="D60" s="554" t="n">
        <f aca="false">F60+G60+I60+K60+M60+O60+Q60</f>
        <v>0</v>
      </c>
      <c r="E60" s="555" t="str">
        <f aca="false">IF(OR(D60-'Finansiniai duomenys'!E83&lt;-0.1,D60-'Finansiniai duomenys'!E83&gt;0.1),"Klaida","Gerai")</f>
        <v>Klaida</v>
      </c>
      <c r="F60" s="558"/>
      <c r="G60" s="558"/>
      <c r="H60" s="558"/>
      <c r="I60" s="558"/>
      <c r="J60" s="558"/>
      <c r="K60" s="558"/>
      <c r="L60" s="558"/>
      <c r="M60" s="558"/>
      <c r="N60" s="558"/>
      <c r="O60" s="558"/>
      <c r="P60" s="558"/>
      <c r="Q60" s="558"/>
      <c r="R60" s="558"/>
      <c r="S60" s="558"/>
      <c r="T60" s="558"/>
      <c r="U60" s="558"/>
      <c r="V60" s="558"/>
      <c r="W60" s="558"/>
      <c r="X60" s="558"/>
      <c r="Y60" s="278"/>
    </row>
    <row r="61" customFormat="false" ht="14.25" hidden="false" customHeight="false" outlineLevel="0" collapsed="false">
      <c r="A61" s="278"/>
      <c r="C61" s="557" t="s">
        <v>205</v>
      </c>
      <c r="D61" s="554" t="n">
        <f aca="false">F61+G61+I61+K61+M61+O61+Q61</f>
        <v>0</v>
      </c>
      <c r="E61" s="555" t="str">
        <f aca="false">IF(OR(D61-'Finansiniai duomenys'!E85&lt;-0.1,D61-'Finansiniai duomenys'!E85&gt;0.1),"Klaida","Gerai")</f>
        <v>Klaida</v>
      </c>
      <c r="F61" s="558"/>
      <c r="G61" s="558"/>
      <c r="H61" s="558"/>
      <c r="I61" s="558"/>
      <c r="J61" s="558"/>
      <c r="K61" s="558"/>
      <c r="L61" s="558"/>
      <c r="M61" s="558"/>
      <c r="N61" s="558"/>
      <c r="O61" s="558"/>
      <c r="P61" s="558"/>
      <c r="Q61" s="558"/>
      <c r="R61" s="558"/>
      <c r="S61" s="558"/>
      <c r="T61" s="558"/>
      <c r="U61" s="558"/>
      <c r="V61" s="558"/>
      <c r="W61" s="558"/>
      <c r="X61" s="558"/>
      <c r="Y61" s="278"/>
    </row>
    <row r="62" customFormat="false" ht="14.25" hidden="false" customHeight="false" outlineLevel="0" collapsed="false">
      <c r="A62" s="278"/>
      <c r="C62" s="557" t="s">
        <v>600</v>
      </c>
      <c r="D62" s="554" t="n">
        <f aca="false">F62+G62+I62+K62+M62+O62+Q62</f>
        <v>0</v>
      </c>
      <c r="E62" s="555" t="str">
        <f aca="false">IF(OR(D62-('Finansiniai duomenys'!E96+'Finansiniai duomenys'!E87+'Finansiniai duomenys'!E98+'Finansiniai duomenys'!E100)&lt;-0.1,D62-('Finansiniai duomenys'!E96+'Finansiniai duomenys'!E87+'Finansiniai duomenys'!E98+'Finansiniai duomenys'!E100)&gt;0.1),"Klaida","Gerai")</f>
        <v>Klaida</v>
      </c>
      <c r="F62" s="558"/>
      <c r="G62" s="558"/>
      <c r="H62" s="558"/>
      <c r="I62" s="558"/>
      <c r="J62" s="558"/>
      <c r="K62" s="558"/>
      <c r="L62" s="558"/>
      <c r="M62" s="558"/>
      <c r="N62" s="558"/>
      <c r="O62" s="558"/>
      <c r="P62" s="558"/>
      <c r="Q62" s="558"/>
      <c r="R62" s="558"/>
      <c r="S62" s="558"/>
      <c r="T62" s="558"/>
      <c r="U62" s="558"/>
      <c r="V62" s="558"/>
      <c r="W62" s="558"/>
      <c r="X62" s="558"/>
      <c r="Y62" s="278"/>
    </row>
    <row r="63" customFormat="false" ht="14.25" hidden="false" customHeight="false" outlineLevel="0" collapsed="false">
      <c r="A63" s="278"/>
      <c r="C63" s="553" t="s">
        <v>601</v>
      </c>
      <c r="D63" s="554" t="n">
        <f aca="false">F63+G63+I63+K63+M63+O63+Q63</f>
        <v>0</v>
      </c>
      <c r="E63" s="555" t="str">
        <f aca="false">IF(OR(D63-('Finansiniai duomenys'!E91+'Finansiniai duomenys'!E94+'Finansiniai duomenys'!E95)&lt;-0.1,D63-('Finansiniai duomenys'!E91+'Finansiniai duomenys'!E94+'Finansiniai duomenys'!E95)&gt;0.1),"Klaida","Gerai")</f>
        <v>Klaida</v>
      </c>
      <c r="F63" s="556"/>
      <c r="G63" s="556"/>
      <c r="H63" s="556"/>
      <c r="I63" s="556"/>
      <c r="J63" s="556"/>
      <c r="K63" s="556"/>
      <c r="L63" s="556"/>
      <c r="M63" s="556"/>
      <c r="N63" s="556"/>
      <c r="O63" s="556"/>
      <c r="P63" s="556"/>
      <c r="Q63" s="556"/>
      <c r="R63" s="556"/>
      <c r="S63" s="556"/>
      <c r="T63" s="556"/>
      <c r="U63" s="556"/>
      <c r="V63" s="556"/>
      <c r="W63" s="556"/>
      <c r="X63" s="556"/>
      <c r="Y63" s="278"/>
    </row>
    <row r="64" customFormat="false" ht="19.4" hidden="false" customHeight="false" outlineLevel="0" collapsed="false">
      <c r="A64" s="278"/>
      <c r="C64" s="553" t="s">
        <v>602</v>
      </c>
      <c r="D64" s="554" t="n">
        <f aca="false">F64+G64+I64+K64+M64+O64+Q64</f>
        <v>0</v>
      </c>
      <c r="E64" s="555" t="str">
        <f aca="false">IF(OR(D64-'Finansiniai duomenys'!E102&lt;-0.1,D64-'Finansiniai duomenys'!E102&gt;0.1),"Klaida","Gerai")</f>
        <v>Klaida</v>
      </c>
      <c r="F64" s="563" t="n">
        <f aca="false">F60+F61+F62</f>
        <v>0</v>
      </c>
      <c r="G64" s="563" t="n">
        <f aca="false">G60+G61+G62</f>
        <v>0</v>
      </c>
      <c r="H64" s="563" t="n">
        <f aca="false">H60+H61+H62</f>
        <v>0</v>
      </c>
      <c r="I64" s="563" t="n">
        <f aca="false">I60+I61+I62</f>
        <v>0</v>
      </c>
      <c r="J64" s="563" t="n">
        <f aca="false">J60+J61+J62</f>
        <v>0</v>
      </c>
      <c r="K64" s="563" t="n">
        <f aca="false">K60+K61+K62</f>
        <v>0</v>
      </c>
      <c r="L64" s="563" t="n">
        <f aca="false">L60+L61+L62</f>
        <v>0</v>
      </c>
      <c r="M64" s="563" t="n">
        <f aca="false">M60+M61+M62</f>
        <v>0</v>
      </c>
      <c r="N64" s="563" t="n">
        <f aca="false">N60+N61+N62</f>
        <v>0</v>
      </c>
      <c r="O64" s="563" t="n">
        <f aca="false">O60+O61+O62</f>
        <v>0</v>
      </c>
      <c r="P64" s="563" t="n">
        <f aca="false">P60+P61+P62</f>
        <v>0</v>
      </c>
      <c r="Q64" s="563" t="n">
        <f aca="false">Q60+Q61+Q62</f>
        <v>0</v>
      </c>
      <c r="R64" s="563" t="n">
        <f aca="false">R60+R61+R62</f>
        <v>0</v>
      </c>
      <c r="S64" s="563" t="n">
        <f aca="false">S60+S61+S62</f>
        <v>0</v>
      </c>
      <c r="T64" s="563" t="n">
        <f aca="false">T60+T61+T62</f>
        <v>0</v>
      </c>
      <c r="U64" s="563" t="n">
        <f aca="false">U60+U61+U62</f>
        <v>0</v>
      </c>
      <c r="V64" s="563" t="n">
        <f aca="false">V60+V61+V62</f>
        <v>0</v>
      </c>
      <c r="W64" s="563" t="n">
        <f aca="false">W60+W61+W62</f>
        <v>0</v>
      </c>
      <c r="X64" s="563" t="n">
        <f aca="false">X60+X61+X62</f>
        <v>0</v>
      </c>
      <c r="Y64" s="278"/>
    </row>
    <row r="65" customFormat="false" ht="14.25" hidden="false" customHeight="false" outlineLevel="0" collapsed="false">
      <c r="A65" s="278"/>
      <c r="G65" s="566"/>
      <c r="S65" s="161"/>
      <c r="T65" s="161"/>
      <c r="U65" s="161"/>
      <c r="V65" s="161"/>
      <c r="W65" s="161"/>
      <c r="X65" s="161"/>
      <c r="Y65" s="278"/>
    </row>
    <row r="66" customFormat="false" ht="14.25" hidden="false" customHeight="false" outlineLevel="0" collapsed="false">
      <c r="A66" s="278"/>
      <c r="C66" s="567" t="s">
        <v>133</v>
      </c>
      <c r="F66" s="568" t="str">
        <f aca="false">IF(ROUND(F59-F64,1)/2=0,"Balansas",F59-F64)</f>
        <v>Balansas</v>
      </c>
      <c r="G66" s="568" t="str">
        <f aca="false">IF(ROUND(G59-G64,1)/2=0,"Balansas",G59-G64)</f>
        <v>Balansas</v>
      </c>
      <c r="H66" s="568" t="str">
        <f aca="false">IF(ROUND(H59-H64,1)/2=0,"Balansas",H59-H64)</f>
        <v>Balansas</v>
      </c>
      <c r="I66" s="568" t="str">
        <f aca="false">IF(ROUND(I59-I64,1)/2=0,"Balansas",I59-I64)</f>
        <v>Balansas</v>
      </c>
      <c r="J66" s="568" t="str">
        <f aca="false">IF(ROUND(J59-J64,1)/2=0,"Balansas",J59-J64)</f>
        <v>Balansas</v>
      </c>
      <c r="K66" s="568" t="str">
        <f aca="false">IF(ROUND(K59-K64,1)/2=0,"Balansas",K59-K64)</f>
        <v>Balansas</v>
      </c>
      <c r="L66" s="568" t="str">
        <f aca="false">IF(ROUND(L59-L64,1)/2=0,"Balansas",L59-L64)</f>
        <v>Balansas</v>
      </c>
      <c r="M66" s="568" t="str">
        <f aca="false">IF(ROUND(M59-M64,1)/2=0,"Balansas",M59-M64)</f>
        <v>Balansas</v>
      </c>
      <c r="N66" s="568" t="str">
        <f aca="false">IF(ROUND(N59-N64,1)/2=0,"Balansas",N59-N64)</f>
        <v>Balansas</v>
      </c>
      <c r="O66" s="568" t="str">
        <f aca="false">IF(ROUND(O59-O64,1)/2=0,"Balansas",O59-O64)</f>
        <v>Balansas</v>
      </c>
      <c r="P66" s="568" t="str">
        <f aca="false">IF(ROUND(P59-P64,1)/2=0,"Balansas",P59-P64)</f>
        <v>Balansas</v>
      </c>
      <c r="Q66" s="568" t="str">
        <f aca="false">IF(ROUND(Q59-Q64,1)/2=0,"Balansas",Q59-Q64)</f>
        <v>Balansas</v>
      </c>
      <c r="R66" s="568" t="str">
        <f aca="false">IF(ROUND(R59-R64,1)/2=0,"Balansas",R59-R64)</f>
        <v>Balansas</v>
      </c>
      <c r="S66" s="568" t="str">
        <f aca="false">IF(ROUND(S59-S64,1)/2=0,"Balansas",S59-S64)</f>
        <v>Balansas</v>
      </c>
      <c r="T66" s="568" t="str">
        <f aca="false">IF(ROUND(T59-T64,1)/2=0,"Balansas",T59-T64)</f>
        <v>Balansas</v>
      </c>
      <c r="U66" s="568" t="str">
        <f aca="false">IF(ROUND(U59-U64,1)/2=0,"Balansas",U59-U64)</f>
        <v>Balansas</v>
      </c>
      <c r="V66" s="568" t="str">
        <f aca="false">IF(ROUND(V59-V64,1)/2=0,"Balansas",V59-V64)</f>
        <v>Balansas</v>
      </c>
      <c r="W66" s="568" t="str">
        <f aca="false">IF(ROUND(W59-W64,1)/2=0,"Balansas",W59-W64)</f>
        <v>Balansas</v>
      </c>
      <c r="X66" s="568" t="str">
        <f aca="false">IF(ROUND(X59-X64,1)/2=0,"Balansas",X59-X64)</f>
        <v>Balansas</v>
      </c>
      <c r="Y66" s="278"/>
    </row>
    <row r="67" customFormat="false" ht="14.25" hidden="false" customHeight="false" outlineLevel="0" collapsed="false">
      <c r="A67" s="278"/>
      <c r="Y67" s="278"/>
    </row>
    <row r="68" customFormat="false" ht="19.4" hidden="false" customHeight="false" outlineLevel="0" collapsed="false">
      <c r="A68" s="278"/>
      <c r="Y68" s="278"/>
    </row>
    <row r="69" customFormat="false" ht="14.25" hidden="false" customHeight="false" outlineLevel="0" collapsed="false">
      <c r="A69" s="278"/>
      <c r="E69" s="569" t="s">
        <v>274</v>
      </c>
      <c r="F69" s="570"/>
      <c r="G69" s="570"/>
      <c r="H69" s="570"/>
      <c r="I69" s="570"/>
      <c r="J69" s="571"/>
      <c r="Y69" s="278"/>
    </row>
    <row r="70" customFormat="false" ht="14.25" hidden="false" customHeight="false" outlineLevel="0" collapsed="false">
      <c r="A70" s="278"/>
      <c r="E70" s="572" t="s">
        <v>550</v>
      </c>
      <c r="H70" s="573"/>
      <c r="I70" s="573"/>
      <c r="J70" s="573"/>
      <c r="Y70" s="278"/>
    </row>
    <row r="71" customFormat="false" ht="51" hidden="false" customHeight="true" outlineLevel="0" collapsed="false">
      <c r="A71" s="278"/>
      <c r="E71" s="572"/>
      <c r="H71" s="573"/>
      <c r="I71" s="573"/>
      <c r="J71" s="573"/>
      <c r="Y71" s="278"/>
    </row>
    <row r="72" customFormat="false" ht="14.25" hidden="false" customHeight="false" outlineLevel="0" collapsed="false">
      <c r="A72" s="278"/>
      <c r="E72" s="574" t="s">
        <v>282</v>
      </c>
      <c r="H72" s="575"/>
      <c r="I72" s="575"/>
      <c r="J72" s="575"/>
      <c r="Y72" s="278"/>
    </row>
    <row r="73" customFormat="false" ht="14.25" hidden="false" customHeight="false" outlineLevel="0" collapsed="false">
      <c r="A73" s="278"/>
      <c r="E73" s="572" t="s">
        <v>284</v>
      </c>
      <c r="H73" s="576"/>
      <c r="I73" s="576"/>
      <c r="J73" s="576"/>
      <c r="Y73" s="278"/>
    </row>
    <row r="74" customFormat="false" ht="19.4" hidden="false" customHeight="false" outlineLevel="0" collapsed="false">
      <c r="A74" s="278"/>
      <c r="E74" s="572" t="s">
        <v>286</v>
      </c>
      <c r="H74" s="576"/>
      <c r="I74" s="576"/>
      <c r="J74" s="576"/>
      <c r="Y74" s="278"/>
    </row>
    <row r="75" customFormat="false" ht="14.25" hidden="false" customHeight="false" outlineLevel="0" collapsed="false">
      <c r="A75" s="278"/>
      <c r="E75" s="572" t="s">
        <v>290</v>
      </c>
      <c r="H75" s="576"/>
      <c r="I75" s="576"/>
      <c r="J75" s="576"/>
      <c r="Y75" s="278"/>
    </row>
    <row r="76" customFormat="false" ht="14.25" hidden="false" customHeight="false" outlineLevel="0" collapsed="false">
      <c r="A76" s="278"/>
      <c r="E76" s="577" t="s">
        <v>552</v>
      </c>
      <c r="F76" s="293"/>
      <c r="G76" s="293"/>
      <c r="H76" s="578"/>
      <c r="I76" s="578"/>
      <c r="J76" s="578"/>
      <c r="Y76" s="278"/>
    </row>
    <row r="77" customFormat="false" ht="14.25" hidden="false" customHeight="false" outlineLevel="0" collapsed="false">
      <c r="A77" s="278"/>
      <c r="Y77" s="278"/>
    </row>
    <row r="78" customFormat="false" ht="14.25" hidden="false" customHeight="false" outlineLevel="0" collapsed="false">
      <c r="A78" s="278"/>
      <c r="B78" s="279"/>
      <c r="C78" s="279"/>
      <c r="D78" s="279"/>
      <c r="E78" s="279"/>
      <c r="F78" s="279"/>
      <c r="G78" s="279"/>
      <c r="H78" s="279"/>
      <c r="I78" s="279"/>
      <c r="J78" s="279"/>
      <c r="K78" s="279"/>
      <c r="L78" s="279"/>
      <c r="M78" s="279"/>
      <c r="N78" s="279"/>
      <c r="O78" s="279"/>
      <c r="P78" s="279"/>
      <c r="Q78" s="279"/>
      <c r="R78" s="279"/>
      <c r="S78" s="278"/>
      <c r="T78" s="278"/>
      <c r="U78" s="278"/>
      <c r="V78" s="278"/>
      <c r="W78" s="278"/>
      <c r="X78" s="278"/>
      <c r="Y78" s="278"/>
    </row>
    <row r="79" customFormat="false" ht="19.4" hidden="true" customHeight="false" outlineLevel="0" collapsed="false">
      <c r="A79" s="278"/>
      <c r="T79" s="278"/>
    </row>
    <row r="80" customFormat="false" ht="14.25" hidden="true" customHeight="false" outlineLevel="0" collapsed="false">
      <c r="A80" s="278"/>
      <c r="T80" s="278"/>
    </row>
    <row r="81" customFormat="false" ht="14.25" hidden="true" customHeight="false" outlineLevel="0" collapsed="false">
      <c r="A81" s="278"/>
    </row>
    <row r="82" customFormat="false" ht="14.25" hidden="false" customHeight="false" outlineLevel="0" collapsed="false"/>
  </sheetData>
  <sheetProtection algorithmName="SHA-512" hashValue="LwAplWvPUc62BVGGcoqR2h4N3a+o2TREDH4YiyKwExJHLaxHR5zRKIUYNG2zdI2dQtTh4qSJabQTV4g9CnKcwQ==" saltValue="42EPx5tZVcJpxlpX9OkBZA==" spinCount="100000" sheet="true" selectLockedCells="true"/>
  <mergeCells count="107">
    <mergeCell ref="H3:L3"/>
    <mergeCell ref="N3:P4"/>
    <mergeCell ref="C4:E5"/>
    <mergeCell ref="H4:L4"/>
    <mergeCell ref="H5:L5"/>
    <mergeCell ref="C7:E10"/>
    <mergeCell ref="G7:K7"/>
    <mergeCell ref="G8:K8"/>
    <mergeCell ref="M9:Q9"/>
    <mergeCell ref="C12:F12"/>
    <mergeCell ref="G12:H12"/>
    <mergeCell ref="I12:J12"/>
    <mergeCell ref="K12:L12"/>
    <mergeCell ref="M12:N12"/>
    <mergeCell ref="O12:P12"/>
    <mergeCell ref="Q12:R12"/>
    <mergeCell ref="S12:T12"/>
    <mergeCell ref="U12:V12"/>
    <mergeCell ref="W12:X12"/>
    <mergeCell ref="C13:C14"/>
    <mergeCell ref="D13:D14"/>
    <mergeCell ref="E13:E14"/>
    <mergeCell ref="F13:F14"/>
    <mergeCell ref="G13:H13"/>
    <mergeCell ref="I13:J13"/>
    <mergeCell ref="K13:L13"/>
    <mergeCell ref="M13:N13"/>
    <mergeCell ref="O13:P13"/>
    <mergeCell ref="Q13:R13"/>
    <mergeCell ref="S13:T13"/>
    <mergeCell ref="U13:V13"/>
    <mergeCell ref="W13:X13"/>
    <mergeCell ref="C28:F28"/>
    <mergeCell ref="G28:H28"/>
    <mergeCell ref="I28:J28"/>
    <mergeCell ref="K28:L28"/>
    <mergeCell ref="M28:N28"/>
    <mergeCell ref="O28:P28"/>
    <mergeCell ref="Q28:R28"/>
    <mergeCell ref="S28:T28"/>
    <mergeCell ref="U28:V28"/>
    <mergeCell ref="W28:X28"/>
    <mergeCell ref="C29:C30"/>
    <mergeCell ref="D29:D30"/>
    <mergeCell ref="E29:E30"/>
    <mergeCell ref="F29:F30"/>
    <mergeCell ref="G29:H29"/>
    <mergeCell ref="I29:J29"/>
    <mergeCell ref="K29:L29"/>
    <mergeCell ref="M29:N29"/>
    <mergeCell ref="O29:P29"/>
    <mergeCell ref="Q29:R29"/>
    <mergeCell ref="S29:T29"/>
    <mergeCell ref="U29:V29"/>
    <mergeCell ref="W29:X29"/>
    <mergeCell ref="C44:F44"/>
    <mergeCell ref="G44:H44"/>
    <mergeCell ref="I44:J44"/>
    <mergeCell ref="K44:L44"/>
    <mergeCell ref="M44:N44"/>
    <mergeCell ref="O44:P44"/>
    <mergeCell ref="Q44:R44"/>
    <mergeCell ref="S44:T44"/>
    <mergeCell ref="U44:V44"/>
    <mergeCell ref="W44:X44"/>
    <mergeCell ref="C45:C46"/>
    <mergeCell ref="D45:D46"/>
    <mergeCell ref="E45:E46"/>
    <mergeCell ref="F45:F46"/>
    <mergeCell ref="G45:H45"/>
    <mergeCell ref="I45:J45"/>
    <mergeCell ref="K45:L45"/>
    <mergeCell ref="M45:N45"/>
    <mergeCell ref="O45:P45"/>
    <mergeCell ref="Q45:R45"/>
    <mergeCell ref="S45:T45"/>
    <mergeCell ref="U45:V45"/>
    <mergeCell ref="W45:X45"/>
    <mergeCell ref="C56:F56"/>
    <mergeCell ref="G56:H56"/>
    <mergeCell ref="I56:J56"/>
    <mergeCell ref="K56:L56"/>
    <mergeCell ref="M56:N56"/>
    <mergeCell ref="O56:P56"/>
    <mergeCell ref="Q56:R56"/>
    <mergeCell ref="S56:T56"/>
    <mergeCell ref="U56:V56"/>
    <mergeCell ref="W56:X56"/>
    <mergeCell ref="C57:C58"/>
    <mergeCell ref="D57:D58"/>
    <mergeCell ref="E57:E58"/>
    <mergeCell ref="F57:F58"/>
    <mergeCell ref="G57:H57"/>
    <mergeCell ref="I57:J57"/>
    <mergeCell ref="K57:L57"/>
    <mergeCell ref="M57:N57"/>
    <mergeCell ref="O57:P57"/>
    <mergeCell ref="Q57:R57"/>
    <mergeCell ref="S57:T57"/>
    <mergeCell ref="U57:V57"/>
    <mergeCell ref="W57:X57"/>
    <mergeCell ref="H70:J71"/>
    <mergeCell ref="H72:J72"/>
    <mergeCell ref="H73:J73"/>
    <mergeCell ref="H74:J74"/>
    <mergeCell ref="H75:J75"/>
    <mergeCell ref="H76:J76"/>
  </mergeCells>
  <conditionalFormatting sqref="F36:X36">
    <cfRule type="containsText" priority="2" operator="containsText" aboveAverage="0" equalAverage="0" bottom="0" percent="0" rank="0" text="Gerai" dxfId="28">
      <formula>NOT(ISERROR(SEARCH("Gerai",F36)))</formula>
    </cfRule>
    <cfRule type="containsText" priority="3" operator="containsText" aboveAverage="0" equalAverage="0" bottom="0" percent="0" rank="0" text="Finansiniai" dxfId="29">
      <formula>NOT(ISERROR(SEARCH("Finansiniai",F36)))</formula>
    </cfRule>
  </conditionalFormatting>
  <conditionalFormatting sqref="F33:X33">
    <cfRule type="containsText" priority="4" operator="containsText" aboveAverage="0" equalAverage="0" bottom="0" percent="0" rank="0" text="Gerai" dxfId="30">
      <formula>NOT(ISERROR(SEARCH("Gerai",F33)))</formula>
    </cfRule>
    <cfRule type="containsText" priority="5" operator="containsText" aboveAverage="0" equalAverage="0" bottom="0" percent="0" rank="0" text="Finansiniai" dxfId="31">
      <formula>NOT(ISERROR(SEARCH("Finansiniai",F33)))</formula>
    </cfRule>
  </conditionalFormatting>
  <conditionalFormatting sqref="F20:X20">
    <cfRule type="containsText" priority="6" operator="containsText" aboveAverage="0" equalAverage="0" bottom="0" percent="0" rank="0" text="Gerai" dxfId="32">
      <formula>NOT(ISERROR(SEARCH("Gerai",F20)))</formula>
    </cfRule>
    <cfRule type="containsText" priority="7" operator="containsText" aboveAverage="0" equalAverage="0" bottom="0" percent="0" rank="0" text="Finansiniai" dxfId="33">
      <formula>NOT(ISERROR(SEARCH("Finansiniai",F20)))</formula>
    </cfRule>
  </conditionalFormatting>
  <conditionalFormatting sqref="F17:X17">
    <cfRule type="containsText" priority="8" operator="containsText" aboveAverage="0" equalAverage="0" bottom="0" percent="0" rank="0" text="Gerai" dxfId="34">
      <formula>NOT(ISERROR(SEARCH("Gerai",F17)))</formula>
    </cfRule>
    <cfRule type="containsText" priority="9" operator="containsText" aboveAverage="0" equalAverage="0" bottom="0" percent="0" rank="0" text="Finansiniai" dxfId="35">
      <formula>NOT(ISERROR(SEARCH("Finansiniai",F17)))</formula>
    </cfRule>
  </conditionalFormatting>
  <conditionalFormatting sqref="F66:X66">
    <cfRule type="expression" priority="10" aboveAverage="0" equalAverage="0" bottom="0" percent="0" rank="0" text="" dxfId="36">
      <formula>F66&lt;&gt;"Balansas"</formula>
    </cfRule>
  </conditionalFormatting>
  <conditionalFormatting sqref="F54:X54">
    <cfRule type="expression" priority="11" aboveAverage="0" equalAverage="0" bottom="0" percent="0" rank="0" text="" dxfId="37">
      <formula>F54&lt;&gt;"Balansas"</formula>
    </cfRule>
  </conditionalFormatting>
  <conditionalFormatting sqref="F52:X52">
    <cfRule type="containsText" priority="12" operator="containsText" aboveAverage="0" equalAverage="0" bottom="0" percent="0" rank="0" text="Gerai" dxfId="38">
      <formula>NOT(ISERROR(SEARCH("Gerai",F52)))</formula>
    </cfRule>
    <cfRule type="containsText" priority="13" operator="containsText" aboveAverage="0" equalAverage="0" bottom="0" percent="0" rank="0" text="Finansiniai" dxfId="39">
      <formula>NOT(ISERROR(SEARCH("Finansiniai",F52)))</formula>
    </cfRule>
  </conditionalFormatting>
  <conditionalFormatting sqref="F64:X64">
    <cfRule type="containsText" priority="14" operator="containsText" aboveAverage="0" equalAverage="0" bottom="0" percent="0" rank="0" text="Gerai" dxfId="40">
      <formula>NOT(ISERROR(SEARCH("Gerai",F64)))</formula>
    </cfRule>
    <cfRule type="containsText" priority="15" operator="containsText" aboveAverage="0" equalAverage="0" bottom="0" percent="0" rank="0" text="Finansiniai" dxfId="41">
      <formula>NOT(ISERROR(SEARCH("Finansiniai",F64)))</formula>
    </cfRule>
  </conditionalFormatting>
  <conditionalFormatting sqref="E15:E28 E31:E44 E47:E56 E59:E64">
    <cfRule type="cellIs" priority="16" operator="equal" aboveAverage="0" equalAverage="0" bottom="0" percent="0" rank="0" text="" dxfId="42">
      <formula>"Klaida"</formula>
    </cfRule>
    <cfRule type="containsText" priority="17" operator="containsText" aboveAverage="0" equalAverage="0" bottom="0" percent="0" rank="0" text="Gerai" dxfId="43">
      <formula>NOT(ISERROR(SEARCH("Gerai",E15)))</formula>
    </cfRule>
    <cfRule type="containsText" priority="18" operator="containsText" aboveAverage="0" equalAverage="0" bottom="0" percent="0" rank="0" text="Finansiniai" dxfId="44">
      <formula>NOT(ISERROR(SEARCH("Finansiniai",E15)))</formula>
    </cfRule>
  </conditionalFormatting>
  <dataValidations count="2">
    <dataValidation allowBlank="true" errorStyle="stop" operator="between" showDropDown="false" showErrorMessage="true" showInputMessage="true" sqref="L7:L9" type="list">
      <formula1>$AA$2:$AA$3</formula1>
      <formula2>0</formula2>
    </dataValidation>
    <dataValidation allowBlank="true" errorStyle="stop" operator="between" prompt="Specialiojo įpareigojimo pavadinimas" promptTitle="Pastaba" showDropDown="false" showErrorMessage="true" showInputMessage="true" sqref="G13 I13 K13 M13 O13 Q13 S13 U13 W13 G29 I29 K29 M29 O29 Q29 S29 U29 W29 G45 I45 K45 M45 O45 Q45 S45 U45 W45 G57 I57 K57 M57 O57 Q57 S57 U57 W57" type="none">
      <formula1>0</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1" scale="100" fitToWidth="1" fitToHeight="2"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O1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9.18359375" defaultRowHeight="12" zeroHeight="false" outlineLevelRow="0" outlineLevelCol="0"/>
  <cols>
    <col collapsed="false" customWidth="true" hidden="false" outlineLevel="0" max="1" min="1" style="1" width="1.73"/>
    <col collapsed="false" customWidth="true" hidden="false" outlineLevel="0" max="2" min="2" style="1" width="61.73"/>
    <col collapsed="false" customWidth="true" hidden="false" outlineLevel="0" max="5" min="3" style="1" width="24.27"/>
    <col collapsed="false" customWidth="true" hidden="false" outlineLevel="0" max="6" min="6" style="1" width="6.45"/>
    <col collapsed="false" customWidth="false" hidden="false" outlineLevel="0" max="9" min="7" style="1" width="9.18"/>
    <col collapsed="false" customWidth="false" hidden="true" outlineLevel="0" max="10" min="10" style="1" width="9.18"/>
    <col collapsed="false" customWidth="true" hidden="true" outlineLevel="0" max="11" min="11" style="1" width="28.27"/>
    <col collapsed="false" customWidth="true" hidden="true" outlineLevel="0" max="12" min="12" style="1" width="23.45"/>
    <col collapsed="false" customWidth="true" hidden="true" outlineLevel="0" max="14" min="13" style="1" width="12.73"/>
    <col collapsed="false" customWidth="true" hidden="true" outlineLevel="0" max="15" min="15" style="1" width="31.45"/>
    <col collapsed="false" customWidth="false" hidden="true" outlineLevel="0" max="16" min="16" style="1" width="9.18"/>
    <col collapsed="false" customWidth="false" hidden="false" outlineLevel="0" max="16384" min="17" style="1" width="9.18"/>
  </cols>
  <sheetData>
    <row r="1" customFormat="false" ht="9" hidden="false" customHeight="true" outlineLevel="0" collapsed="false"/>
    <row r="2" customFormat="false" ht="41.25" hidden="false" customHeight="true" outlineLevel="0" collapsed="false">
      <c r="B2" s="579"/>
      <c r="C2" s="580"/>
      <c r="D2" s="581" t="s">
        <v>453</v>
      </c>
      <c r="E2" s="581"/>
      <c r="J2" s="1" t="n">
        <v>1</v>
      </c>
      <c r="K2" s="9" t="s">
        <v>604</v>
      </c>
      <c r="L2" s="10" t="n">
        <v>304148387</v>
      </c>
      <c r="M2" s="8" t="s">
        <v>25</v>
      </c>
      <c r="N2" s="8" t="s">
        <v>75</v>
      </c>
      <c r="O2" s="8" t="s">
        <v>75</v>
      </c>
    </row>
    <row r="3" customFormat="false" ht="29.25" hidden="false" customHeight="true" outlineLevel="0" collapsed="false">
      <c r="B3" s="582"/>
      <c r="C3" s="583"/>
      <c r="D3" s="584" t="s">
        <v>605</v>
      </c>
      <c r="E3" s="585"/>
      <c r="K3" s="586" t="s">
        <v>606</v>
      </c>
      <c r="L3" s="586" t="n">
        <v>303042623</v>
      </c>
      <c r="M3" s="8" t="s">
        <v>25</v>
      </c>
      <c r="N3" s="586" t="s">
        <v>123</v>
      </c>
      <c r="O3" s="586" t="s">
        <v>123</v>
      </c>
    </row>
    <row r="4" customFormat="false" ht="14.25" hidden="false" customHeight="true" outlineLevel="0" collapsed="false">
      <c r="B4" s="16" t="s">
        <v>607</v>
      </c>
      <c r="C4" s="16"/>
      <c r="D4" s="16"/>
      <c r="E4" s="16"/>
      <c r="K4" s="586" t="s">
        <v>608</v>
      </c>
      <c r="L4" s="586" t="n">
        <v>304923194</v>
      </c>
      <c r="M4" s="8" t="s">
        <v>25</v>
      </c>
      <c r="N4" s="586" t="s">
        <v>609</v>
      </c>
      <c r="O4" s="586" t="s">
        <v>609</v>
      </c>
    </row>
    <row r="5" customFormat="false" ht="14.25" hidden="false" customHeight="true" outlineLevel="0" collapsed="false">
      <c r="B5" s="587"/>
      <c r="C5" s="588"/>
      <c r="D5" s="588"/>
      <c r="E5" s="589"/>
      <c r="K5" s="586" t="s">
        <v>610</v>
      </c>
      <c r="L5" s="586" t="n">
        <v>300073802</v>
      </c>
      <c r="M5" s="8" t="s">
        <v>25</v>
      </c>
      <c r="N5" s="586" t="s">
        <v>611</v>
      </c>
      <c r="O5" s="586" t="s">
        <v>611</v>
      </c>
    </row>
    <row r="6" customFormat="false" ht="17.35" hidden="false" customHeight="false" outlineLevel="0" collapsed="false">
      <c r="B6" s="23" t="s">
        <v>14</v>
      </c>
      <c r="C6" s="590"/>
      <c r="D6" s="590"/>
      <c r="E6" s="590"/>
      <c r="K6" s="1" t="s">
        <v>612</v>
      </c>
      <c r="L6" s="1" t="n">
        <v>183204042</v>
      </c>
      <c r="M6" s="225" t="s">
        <v>25</v>
      </c>
      <c r="N6" s="586" t="s">
        <v>611</v>
      </c>
      <c r="O6" s="586" t="s">
        <v>611</v>
      </c>
    </row>
    <row r="7" customFormat="false" ht="14.25" hidden="false" customHeight="false" outlineLevel="0" collapsed="false">
      <c r="B7" s="25" t="s">
        <v>413</v>
      </c>
      <c r="C7" s="591" t="str">
        <f aca="false">IFERROR(VLOOKUP(C6,$K$2:$M$6,3,FALSE()),"")</f>
        <v/>
      </c>
      <c r="D7" s="591"/>
      <c r="E7" s="591"/>
      <c r="M7" s="225"/>
      <c r="N7" s="225"/>
      <c r="O7" s="225"/>
    </row>
    <row r="8" customFormat="false" ht="17.35" hidden="false" customHeight="false" outlineLevel="0" collapsed="false">
      <c r="B8" s="28" t="s">
        <v>24</v>
      </c>
      <c r="C8" s="26" t="str">
        <f aca="false">IFERROR(VLOOKUP(C6,$K$2:$L$6,2,FALSE()),"")</f>
        <v/>
      </c>
      <c r="D8" s="26"/>
      <c r="E8" s="26"/>
      <c r="O8" s="225"/>
    </row>
    <row r="9" customFormat="false" ht="12" hidden="false" customHeight="true" outlineLevel="0" collapsed="false">
      <c r="B9" s="28" t="s">
        <v>427</v>
      </c>
      <c r="C9" s="199"/>
      <c r="D9" s="199"/>
      <c r="E9" s="591"/>
      <c r="K9" s="225"/>
      <c r="L9" s="225"/>
    </row>
    <row r="10" customFormat="false" ht="12" hidden="false" customHeight="true" outlineLevel="0" collapsed="false">
      <c r="B10" s="28" t="s">
        <v>429</v>
      </c>
      <c r="C10" s="592"/>
      <c r="D10" s="592"/>
      <c r="E10" s="592"/>
    </row>
    <row r="11" customFormat="false" ht="12" hidden="false" customHeight="true" outlineLevel="0" collapsed="false">
      <c r="B11" s="28" t="s">
        <v>430</v>
      </c>
      <c r="C11" s="593"/>
      <c r="D11" s="593"/>
      <c r="E11" s="593"/>
      <c r="K11" s="225"/>
      <c r="L11" s="225"/>
    </row>
    <row r="12" customFormat="false" ht="12" hidden="false" customHeight="true" outlineLevel="0" collapsed="false">
      <c r="B12" s="28"/>
      <c r="C12" s="31"/>
      <c r="D12" s="31"/>
      <c r="E12" s="32"/>
      <c r="K12" s="225"/>
      <c r="L12" s="225"/>
    </row>
    <row r="13" customFormat="false" ht="12" hidden="false" customHeight="true" outlineLevel="0" collapsed="false">
      <c r="B13" s="28"/>
      <c r="C13" s="33" t="s">
        <v>38</v>
      </c>
      <c r="D13" s="33"/>
      <c r="E13" s="33"/>
    </row>
    <row r="14" customFormat="false" ht="12" hidden="false" customHeight="true" outlineLevel="0" collapsed="false">
      <c r="B14" s="28" t="s">
        <v>41</v>
      </c>
      <c r="C14" s="34" t="s">
        <v>42</v>
      </c>
      <c r="D14" s="34"/>
      <c r="E14" s="35" t="s">
        <v>43</v>
      </c>
    </row>
    <row r="15" customFormat="false" ht="12" hidden="false" customHeight="true" outlineLevel="0" collapsed="false">
      <c r="B15" s="36" t="s">
        <v>47</v>
      </c>
      <c r="C15" s="37"/>
      <c r="D15" s="37"/>
      <c r="E15" s="38"/>
      <c r="M15" s="225"/>
      <c r="N15" s="225"/>
    </row>
    <row r="16" customFormat="false" ht="12" hidden="false" customHeight="true" outlineLevel="0" collapsed="false">
      <c r="B16" s="36" t="s">
        <v>51</v>
      </c>
      <c r="C16" s="37"/>
      <c r="D16" s="37"/>
      <c r="E16" s="38"/>
      <c r="O16" s="225"/>
    </row>
    <row r="17" customFormat="false" ht="12" hidden="false" customHeight="true" outlineLevel="0" collapsed="false">
      <c r="B17" s="36" t="s">
        <v>53</v>
      </c>
      <c r="C17" s="37"/>
      <c r="D17" s="37"/>
      <c r="E17" s="38"/>
      <c r="M17" s="225"/>
      <c r="N17" s="225"/>
    </row>
    <row r="18" customFormat="false" ht="12" hidden="false" customHeight="true" outlineLevel="0" collapsed="false">
      <c r="B18" s="36" t="s">
        <v>56</v>
      </c>
      <c r="C18" s="37"/>
      <c r="D18" s="37"/>
      <c r="E18" s="38"/>
      <c r="M18" s="225"/>
      <c r="N18" s="225"/>
      <c r="O18" s="225"/>
    </row>
    <row r="19" customFormat="false" ht="12" hidden="false" customHeight="true" outlineLevel="0" collapsed="false">
      <c r="B19" s="36" t="s">
        <v>59</v>
      </c>
      <c r="C19" s="37"/>
      <c r="D19" s="37"/>
      <c r="E19" s="38"/>
      <c r="M19" s="225"/>
      <c r="N19" s="225"/>
      <c r="O19" s="225"/>
    </row>
    <row r="20" customFormat="false" ht="12" hidden="false" customHeight="true" outlineLevel="0" collapsed="false">
      <c r="B20" s="36" t="s">
        <v>63</v>
      </c>
      <c r="C20" s="40" t="s">
        <v>64</v>
      </c>
      <c r="D20" s="40"/>
      <c r="E20" s="41" t="n">
        <f aca="false">100%-SUM(E15:E19)</f>
        <v>1</v>
      </c>
      <c r="M20" s="225"/>
      <c r="N20" s="225"/>
      <c r="O20" s="225"/>
    </row>
    <row r="21" customFormat="false" ht="13.5" hidden="false" customHeight="true" outlineLevel="0" collapsed="false">
      <c r="B21" s="36"/>
      <c r="C21" s="42"/>
      <c r="D21" s="42"/>
      <c r="E21" s="43"/>
      <c r="M21" s="225"/>
      <c r="N21" s="225"/>
      <c r="O21" s="225"/>
    </row>
    <row r="22" customFormat="false" ht="14.25" hidden="false" customHeight="false" outlineLevel="0" collapsed="false">
      <c r="B22" s="28" t="s">
        <v>613</v>
      </c>
      <c r="C22" s="594" t="str">
        <f aca="false">IFERROR(VLOOKUP(C6,$K$2:$O$6,4,FALSE()),"")</f>
        <v/>
      </c>
      <c r="D22" s="594"/>
      <c r="E22" s="594"/>
      <c r="O22" s="225"/>
    </row>
    <row r="23" customFormat="false" ht="12.75" hidden="false" customHeight="true" outlineLevel="0" collapsed="false">
      <c r="B23" s="28"/>
      <c r="C23" s="42"/>
      <c r="D23" s="42"/>
      <c r="E23" s="43"/>
      <c r="M23" s="225"/>
      <c r="N23" s="225"/>
    </row>
    <row r="24" customFormat="false" ht="26.25" hidden="false" customHeight="true" outlineLevel="0" collapsed="false">
      <c r="B24" s="28"/>
      <c r="C24" s="56" t="s">
        <v>83</v>
      </c>
      <c r="D24" s="56"/>
      <c r="E24" s="56"/>
      <c r="O24" s="225"/>
    </row>
    <row r="25" customFormat="false" ht="14.25" hidden="false" customHeight="false" outlineLevel="0" collapsed="false">
      <c r="B25" s="60"/>
      <c r="C25" s="61"/>
      <c r="D25" s="61"/>
      <c r="E25" s="61"/>
      <c r="M25" s="225"/>
      <c r="N25" s="225"/>
      <c r="O25" s="225"/>
    </row>
    <row r="26" customFormat="false" ht="19.4" hidden="false" customHeight="true" outlineLevel="0" collapsed="false">
      <c r="B26" s="60"/>
      <c r="C26" s="63" t="s">
        <v>90</v>
      </c>
      <c r="D26" s="63"/>
      <c r="E26" s="63"/>
      <c r="M26" s="225"/>
      <c r="N26" s="225"/>
      <c r="O26" s="225"/>
    </row>
    <row r="27" customFormat="false" ht="27" hidden="false" customHeight="true" outlineLevel="0" collapsed="false">
      <c r="B27" s="64" t="s">
        <v>92</v>
      </c>
      <c r="C27" s="65" t="s">
        <v>614</v>
      </c>
      <c r="D27" s="65"/>
      <c r="E27" s="67" t="s">
        <v>94</v>
      </c>
      <c r="M27" s="225"/>
      <c r="N27" s="225"/>
      <c r="O27" s="225"/>
    </row>
    <row r="28" customFormat="false" ht="14.25" hidden="false" customHeight="false" outlineLevel="0" collapsed="false">
      <c r="B28" s="68" t="s">
        <v>96</v>
      </c>
      <c r="C28" s="91"/>
      <c r="D28" s="3"/>
      <c r="E28" s="595"/>
      <c r="M28" s="225"/>
      <c r="N28" s="225"/>
      <c r="O28" s="225"/>
    </row>
    <row r="29" customFormat="false" ht="14.25" hidden="false" customHeight="false" outlineLevel="0" collapsed="false">
      <c r="B29" s="68" t="s">
        <v>99</v>
      </c>
      <c r="C29" s="71"/>
      <c r="D29" s="3"/>
      <c r="E29" s="72"/>
      <c r="M29" s="225"/>
      <c r="N29" s="225"/>
      <c r="O29" s="225"/>
    </row>
    <row r="30" customFormat="false" ht="14.25" hidden="false" customHeight="false" outlineLevel="0" collapsed="false">
      <c r="B30" s="73" t="s">
        <v>101</v>
      </c>
      <c r="C30" s="74" t="n">
        <f aca="false">+C28-C29</f>
        <v>0</v>
      </c>
      <c r="D30" s="3"/>
      <c r="E30" s="75" t="n">
        <f aca="false">+E28-E29</f>
        <v>0</v>
      </c>
      <c r="M30" s="225"/>
      <c r="N30" s="225"/>
      <c r="O30" s="225"/>
    </row>
    <row r="31" customFormat="false" ht="14.25" hidden="false" customHeight="false" outlineLevel="0" collapsed="false">
      <c r="B31" s="68" t="s">
        <v>103</v>
      </c>
      <c r="C31" s="91"/>
      <c r="D31" s="3"/>
      <c r="E31" s="595"/>
      <c r="M31" s="225"/>
      <c r="N31" s="225"/>
      <c r="O31" s="225"/>
    </row>
    <row r="32" customFormat="false" ht="14.25" hidden="false" customHeight="false" outlineLevel="0" collapsed="false">
      <c r="B32" s="68" t="s">
        <v>106</v>
      </c>
      <c r="C32" s="81"/>
      <c r="D32" s="3"/>
      <c r="E32" s="98"/>
      <c r="M32" s="225"/>
      <c r="N32" s="225"/>
      <c r="O32" s="225"/>
    </row>
    <row r="33" customFormat="false" ht="19.4" hidden="false" customHeight="false" outlineLevel="0" collapsed="false">
      <c r="B33" s="73" t="s">
        <v>108</v>
      </c>
      <c r="C33" s="74" t="n">
        <f aca="false">+C30-C31-C32</f>
        <v>0</v>
      </c>
      <c r="D33" s="3"/>
      <c r="E33" s="75" t="n">
        <f aca="false">+E30-E31-E32</f>
        <v>0</v>
      </c>
      <c r="M33" s="225"/>
      <c r="N33" s="225"/>
      <c r="O33" s="225"/>
    </row>
    <row r="34" customFormat="false" ht="14.25" hidden="false" customHeight="false" outlineLevel="0" collapsed="false">
      <c r="B34" s="68" t="s">
        <v>112</v>
      </c>
      <c r="C34" s="81"/>
      <c r="D34" s="3"/>
      <c r="E34" s="98"/>
      <c r="M34" s="225"/>
      <c r="N34" s="225"/>
      <c r="O34" s="225"/>
    </row>
    <row r="35" customFormat="false" ht="14.25" hidden="false" customHeight="false" outlineLevel="0" collapsed="false">
      <c r="B35" s="68" t="s">
        <v>115</v>
      </c>
      <c r="C35" s="88" t="n">
        <f aca="false">C36-C37</f>
        <v>0</v>
      </c>
      <c r="D35" s="3"/>
      <c r="E35" s="89" t="n">
        <f aca="false">E36-E37</f>
        <v>0</v>
      </c>
      <c r="O35" s="225"/>
    </row>
    <row r="36" customFormat="false" ht="12" hidden="false" customHeight="true" outlineLevel="0" collapsed="false">
      <c r="B36" s="90" t="s">
        <v>117</v>
      </c>
      <c r="C36" s="91"/>
      <c r="D36" s="3"/>
      <c r="E36" s="595"/>
      <c r="M36" s="225"/>
      <c r="N36" s="225"/>
    </row>
    <row r="37" s="214" customFormat="true" ht="12" hidden="false" customHeight="true" outlineLevel="0" collapsed="false">
      <c r="B37" s="90" t="s">
        <v>119</v>
      </c>
      <c r="C37" s="71"/>
      <c r="D37" s="3"/>
      <c r="E37" s="72"/>
      <c r="K37" s="1"/>
      <c r="L37" s="1"/>
      <c r="M37" s="225"/>
      <c r="N37" s="225"/>
      <c r="O37" s="225"/>
    </row>
    <row r="38" customFormat="false" ht="12" hidden="false" customHeight="true" outlineLevel="0" collapsed="false">
      <c r="B38" s="73" t="s">
        <v>125</v>
      </c>
      <c r="C38" s="74" t="n">
        <f aca="false">+C33+C34+C35</f>
        <v>0</v>
      </c>
      <c r="D38" s="3"/>
      <c r="E38" s="75" t="n">
        <f aca="false">+E33+E34+E35</f>
        <v>0</v>
      </c>
      <c r="M38" s="225"/>
      <c r="N38" s="225"/>
      <c r="O38" s="225"/>
    </row>
    <row r="39" customFormat="false" ht="19.4" hidden="false" customHeight="false" outlineLevel="0" collapsed="false">
      <c r="B39" s="68" t="s">
        <v>127</v>
      </c>
      <c r="C39" s="81"/>
      <c r="D39" s="3"/>
      <c r="E39" s="98"/>
      <c r="O39" s="225"/>
    </row>
    <row r="40" customFormat="false" ht="14.25" hidden="false" customHeight="false" outlineLevel="0" collapsed="false">
      <c r="B40" s="73" t="s">
        <v>129</v>
      </c>
      <c r="C40" s="74" t="n">
        <f aca="false">C38-C39</f>
        <v>0</v>
      </c>
      <c r="D40" s="3"/>
      <c r="E40" s="75" t="n">
        <f aca="false">E38-E39</f>
        <v>0</v>
      </c>
    </row>
    <row r="41" customFormat="false" ht="14.25" hidden="false" customHeight="false" outlineLevel="0" collapsed="false">
      <c r="B41" s="60"/>
      <c r="C41" s="3"/>
      <c r="D41" s="3"/>
      <c r="E41" s="102"/>
    </row>
    <row r="42" s="225" customFormat="true" ht="31.5" hidden="false" customHeight="true" outlineLevel="0" collapsed="false">
      <c r="B42" s="60"/>
      <c r="C42" s="56" t="s">
        <v>615</v>
      </c>
      <c r="D42" s="56"/>
      <c r="E42" s="56"/>
      <c r="K42" s="1"/>
      <c r="L42" s="1"/>
      <c r="M42" s="1"/>
      <c r="N42" s="1"/>
      <c r="O42" s="1"/>
    </row>
    <row r="43" s="225" customFormat="true" ht="27" hidden="false" customHeight="true" outlineLevel="0" collapsed="false">
      <c r="B43" s="64" t="s">
        <v>133</v>
      </c>
      <c r="C43" s="103" t="s">
        <v>614</v>
      </c>
      <c r="D43" s="65"/>
      <c r="E43" s="104" t="s">
        <v>94</v>
      </c>
      <c r="K43" s="1"/>
      <c r="L43" s="1"/>
      <c r="M43" s="1"/>
      <c r="N43" s="1"/>
      <c r="O43" s="1"/>
    </row>
    <row r="44" customFormat="false" ht="19.4" hidden="false" customHeight="false" outlineLevel="0" collapsed="false">
      <c r="B44" s="105" t="s">
        <v>135</v>
      </c>
      <c r="C44" s="91"/>
      <c r="D44" s="3"/>
      <c r="E44" s="595"/>
    </row>
    <row r="45" s="225" customFormat="true" ht="14.25" hidden="false" customHeight="false" outlineLevel="0" collapsed="false">
      <c r="B45" s="105" t="s">
        <v>137</v>
      </c>
      <c r="C45" s="93"/>
      <c r="D45" s="3"/>
      <c r="E45" s="94"/>
      <c r="K45" s="1"/>
      <c r="L45" s="1"/>
      <c r="O45" s="1"/>
    </row>
    <row r="46" customFormat="false" ht="19.4" hidden="false" customHeight="false" outlineLevel="0" collapsed="false">
      <c r="B46" s="105" t="s">
        <v>139</v>
      </c>
      <c r="C46" s="93"/>
      <c r="D46" s="3"/>
      <c r="E46" s="94"/>
      <c r="M46" s="225"/>
      <c r="N46" s="225"/>
      <c r="O46" s="225"/>
    </row>
    <row r="47" customFormat="false" ht="14.25" hidden="false" customHeight="false" outlineLevel="0" collapsed="false">
      <c r="B47" s="105" t="s">
        <v>141</v>
      </c>
      <c r="C47" s="93"/>
      <c r="D47" s="3"/>
      <c r="E47" s="94"/>
      <c r="M47" s="225"/>
      <c r="N47" s="225"/>
      <c r="O47" s="225"/>
    </row>
    <row r="48" customFormat="false" ht="14.25" hidden="false" customHeight="false" outlineLevel="0" collapsed="false">
      <c r="B48" s="108" t="s">
        <v>143</v>
      </c>
      <c r="C48" s="99" t="n">
        <f aca="false">SUM(C44:C47)</f>
        <v>0</v>
      </c>
      <c r="D48" s="3"/>
      <c r="E48" s="96" t="n">
        <f aca="false">SUM(E44:E47)</f>
        <v>0</v>
      </c>
      <c r="M48" s="225"/>
      <c r="N48" s="225"/>
      <c r="O48" s="225"/>
    </row>
    <row r="49" customFormat="false" ht="14.25" hidden="false" customHeight="false" outlineLevel="0" collapsed="false">
      <c r="B49" s="60"/>
      <c r="C49" s="118"/>
      <c r="D49" s="3"/>
      <c r="E49" s="110"/>
      <c r="M49" s="225"/>
      <c r="N49" s="225"/>
      <c r="O49" s="225"/>
    </row>
    <row r="50" s="225" customFormat="true" ht="14.25" hidden="false" customHeight="false" outlineLevel="0" collapsed="false">
      <c r="B50" s="111" t="s">
        <v>147</v>
      </c>
      <c r="C50" s="91"/>
      <c r="D50" s="3"/>
      <c r="E50" s="595"/>
      <c r="K50" s="1"/>
      <c r="L50" s="1"/>
    </row>
    <row r="51" customFormat="false" ht="19.4" hidden="false" customHeight="false" outlineLevel="0" collapsed="false">
      <c r="B51" s="112" t="s">
        <v>616</v>
      </c>
      <c r="C51" s="93"/>
      <c r="D51" s="3"/>
      <c r="E51" s="94"/>
      <c r="M51" s="225"/>
      <c r="N51" s="225"/>
      <c r="O51" s="225"/>
    </row>
    <row r="52" s="225" customFormat="true" ht="14.25" hidden="false" customHeight="false" outlineLevel="0" collapsed="false">
      <c r="B52" s="114" t="s">
        <v>617</v>
      </c>
      <c r="C52" s="93"/>
      <c r="D52" s="3"/>
      <c r="E52" s="94"/>
      <c r="K52" s="1"/>
      <c r="L52" s="1"/>
    </row>
    <row r="53" s="225" customFormat="true" ht="15.75" hidden="false" customHeight="true" outlineLevel="0" collapsed="false">
      <c r="B53" s="114" t="s">
        <v>164</v>
      </c>
      <c r="C53" s="71"/>
      <c r="D53" s="3"/>
      <c r="E53" s="72"/>
      <c r="K53" s="1"/>
      <c r="L53" s="1"/>
    </row>
    <row r="54" customFormat="false" ht="14.25" hidden="false" customHeight="true" outlineLevel="0" collapsed="false">
      <c r="B54" s="108" t="s">
        <v>166</v>
      </c>
      <c r="C54" s="99" t="n">
        <f aca="false">SUM(C50:C53)</f>
        <v>0</v>
      </c>
      <c r="D54" s="3"/>
      <c r="E54" s="96" t="n">
        <f aca="false">SUM(E50:E53)</f>
        <v>0</v>
      </c>
      <c r="O54" s="225"/>
    </row>
    <row r="55" customFormat="false" ht="12.75" hidden="false" customHeight="true" outlineLevel="0" collapsed="false">
      <c r="B55" s="108"/>
      <c r="C55" s="99"/>
      <c r="D55" s="3"/>
      <c r="E55" s="96"/>
    </row>
    <row r="56" customFormat="false" ht="14.25" hidden="false" customHeight="false" outlineLevel="0" collapsed="false">
      <c r="B56" s="108" t="s">
        <v>170</v>
      </c>
      <c r="C56" s="93"/>
      <c r="D56" s="3"/>
      <c r="E56" s="107"/>
    </row>
    <row r="57" customFormat="false" ht="14.25" hidden="false" customHeight="false" outlineLevel="0" collapsed="false">
      <c r="B57" s="108"/>
      <c r="C57" s="99"/>
      <c r="D57" s="3"/>
      <c r="E57" s="96"/>
    </row>
    <row r="58" customFormat="false" ht="14.25" hidden="false" customHeight="false" outlineLevel="0" collapsed="false">
      <c r="B58" s="108" t="s">
        <v>173</v>
      </c>
      <c r="C58" s="93"/>
      <c r="D58" s="3"/>
      <c r="E58" s="107"/>
    </row>
    <row r="59" customFormat="false" ht="14.25" hidden="false" customHeight="false" outlineLevel="0" collapsed="false">
      <c r="B59" s="60"/>
      <c r="C59" s="118"/>
      <c r="D59" s="3"/>
      <c r="E59" s="110"/>
    </row>
    <row r="60" customFormat="false" ht="14.25" hidden="false" customHeight="false" outlineLevel="0" collapsed="false">
      <c r="B60" s="119" t="s">
        <v>176</v>
      </c>
      <c r="C60" s="99" t="n">
        <f aca="false">SUM(C48,C54,C56,C58)</f>
        <v>0</v>
      </c>
      <c r="D60" s="3"/>
      <c r="E60" s="96" t="n">
        <f aca="false">SUM(E48,E54,E56,E58)</f>
        <v>0</v>
      </c>
    </row>
    <row r="61" s="225" customFormat="true" ht="14.25" hidden="false" customHeight="false" outlineLevel="0" collapsed="false">
      <c r="B61" s="120"/>
      <c r="C61" s="118"/>
      <c r="D61" s="3"/>
      <c r="E61" s="110"/>
      <c r="K61" s="1"/>
      <c r="L61" s="1"/>
      <c r="M61" s="1"/>
      <c r="N61" s="1"/>
      <c r="O61" s="1"/>
    </row>
    <row r="62" customFormat="false" ht="12" hidden="false" customHeight="true" outlineLevel="0" collapsed="false">
      <c r="B62" s="121" t="s">
        <v>618</v>
      </c>
      <c r="C62" s="93"/>
      <c r="D62" s="3"/>
      <c r="E62" s="94"/>
    </row>
    <row r="63" s="225" customFormat="true" ht="10.5" hidden="false" customHeight="true" outlineLevel="0" collapsed="false">
      <c r="B63" s="121" t="s">
        <v>192</v>
      </c>
      <c r="C63" s="93"/>
      <c r="D63" s="3"/>
      <c r="E63" s="94"/>
      <c r="K63" s="1"/>
      <c r="L63" s="1"/>
      <c r="M63" s="1"/>
      <c r="N63" s="1"/>
      <c r="O63" s="1"/>
    </row>
    <row r="64" s="225" customFormat="true" ht="10.5" hidden="false" customHeight="true" outlineLevel="0" collapsed="false">
      <c r="B64" s="121" t="s">
        <v>194</v>
      </c>
      <c r="C64" s="93"/>
      <c r="D64" s="3"/>
      <c r="E64" s="94"/>
      <c r="K64" s="1"/>
      <c r="L64" s="1"/>
      <c r="M64" s="1"/>
      <c r="N64" s="1"/>
      <c r="O64" s="1"/>
    </row>
    <row r="65" s="225" customFormat="true" ht="10.5" hidden="false" customHeight="true" outlineLevel="0" collapsed="false">
      <c r="B65" s="113" t="s">
        <v>196</v>
      </c>
      <c r="C65" s="93"/>
      <c r="D65" s="3"/>
      <c r="E65" s="94"/>
      <c r="K65" s="1"/>
      <c r="L65" s="1"/>
      <c r="M65" s="1"/>
      <c r="N65" s="1"/>
      <c r="O65" s="1"/>
    </row>
    <row r="66" s="225" customFormat="true" ht="10.5" hidden="false" customHeight="true" outlineLevel="0" collapsed="false">
      <c r="B66" s="121" t="s">
        <v>199</v>
      </c>
      <c r="C66" s="93"/>
      <c r="D66" s="3"/>
      <c r="E66" s="94"/>
      <c r="K66" s="1"/>
      <c r="L66" s="1"/>
      <c r="M66" s="1"/>
      <c r="N66" s="1"/>
      <c r="O66" s="1"/>
    </row>
    <row r="67" s="225" customFormat="true" ht="10.5" hidden="false" customHeight="true" outlineLevel="0" collapsed="false">
      <c r="B67" s="73" t="s">
        <v>201</v>
      </c>
      <c r="C67" s="99" t="n">
        <f aca="false">SUM(C62,C63:C64,C66:C66)</f>
        <v>0</v>
      </c>
      <c r="D67" s="3"/>
      <c r="E67" s="96" t="n">
        <f aca="false">SUM(E62,E63:E64,E66:E66)</f>
        <v>0</v>
      </c>
      <c r="K67" s="1"/>
      <c r="L67" s="1"/>
      <c r="M67" s="1"/>
      <c r="N67" s="1"/>
      <c r="O67" s="1"/>
    </row>
    <row r="68" customFormat="false" ht="12.75" hidden="false" customHeight="true" outlineLevel="0" collapsed="false">
      <c r="B68" s="68"/>
      <c r="C68" s="118"/>
      <c r="D68" s="3"/>
      <c r="E68" s="110"/>
    </row>
    <row r="69" s="225" customFormat="true" ht="14.25" hidden="false" customHeight="false" outlineLevel="0" collapsed="false">
      <c r="B69" s="73" t="s">
        <v>205</v>
      </c>
      <c r="C69" s="93"/>
      <c r="D69" s="3"/>
      <c r="E69" s="94"/>
      <c r="K69" s="1"/>
      <c r="L69" s="1"/>
      <c r="M69" s="1"/>
      <c r="N69" s="1"/>
      <c r="O69" s="1"/>
    </row>
    <row r="70" customFormat="false" ht="14.25" hidden="false" customHeight="false" outlineLevel="0" collapsed="false">
      <c r="B70" s="73"/>
      <c r="C70" s="118"/>
      <c r="D70" s="3"/>
      <c r="E70" s="110"/>
    </row>
    <row r="71" s="225" customFormat="true" ht="12.75" hidden="false" customHeight="true" outlineLevel="0" collapsed="false">
      <c r="B71" s="73" t="s">
        <v>208</v>
      </c>
      <c r="C71" s="97"/>
      <c r="D71" s="3"/>
      <c r="E71" s="87"/>
      <c r="K71" s="1"/>
      <c r="L71" s="1"/>
      <c r="M71" s="1"/>
      <c r="N71" s="1"/>
      <c r="O71" s="1"/>
    </row>
    <row r="72" s="225" customFormat="true" ht="14.25" hidden="false" customHeight="false" outlineLevel="0" collapsed="false">
      <c r="B72" s="68"/>
      <c r="C72" s="118"/>
      <c r="D72" s="3"/>
      <c r="E72" s="110"/>
      <c r="K72" s="1"/>
      <c r="L72" s="1"/>
      <c r="M72" s="1"/>
      <c r="N72" s="1"/>
      <c r="O72" s="1"/>
    </row>
    <row r="73" s="225" customFormat="true" ht="14.25" hidden="false" customHeight="false" outlineLevel="0" collapsed="false">
      <c r="B73" s="90" t="s">
        <v>212</v>
      </c>
      <c r="C73" s="93"/>
      <c r="D73" s="3"/>
      <c r="E73" s="94"/>
      <c r="K73" s="1"/>
      <c r="L73" s="1"/>
      <c r="M73" s="1"/>
      <c r="N73" s="1"/>
      <c r="O73" s="1"/>
    </row>
    <row r="74" s="225" customFormat="true" ht="19.4" hidden="false" customHeight="false" outlineLevel="0" collapsed="false">
      <c r="B74" s="125" t="s">
        <v>216</v>
      </c>
      <c r="C74" s="93"/>
      <c r="D74" s="3"/>
      <c r="E74" s="107"/>
      <c r="K74" s="1"/>
      <c r="L74" s="1"/>
      <c r="M74" s="1"/>
      <c r="N74" s="1"/>
      <c r="O74" s="1"/>
    </row>
    <row r="75" s="225" customFormat="true" ht="14.25" hidden="false" customHeight="false" outlineLevel="0" collapsed="false">
      <c r="B75" s="90" t="s">
        <v>218</v>
      </c>
      <c r="C75" s="93"/>
      <c r="D75" s="3"/>
      <c r="E75" s="94"/>
      <c r="K75" s="1"/>
      <c r="L75" s="1"/>
      <c r="M75" s="1"/>
      <c r="N75" s="1"/>
      <c r="O75" s="1"/>
    </row>
    <row r="76" s="225" customFormat="true" ht="14.25" hidden="false" customHeight="false" outlineLevel="0" collapsed="false">
      <c r="B76" s="125" t="s">
        <v>222</v>
      </c>
      <c r="C76" s="93"/>
      <c r="D76" s="3"/>
      <c r="E76" s="107"/>
      <c r="K76" s="1"/>
      <c r="L76" s="1"/>
      <c r="M76" s="1"/>
      <c r="N76" s="1"/>
      <c r="O76" s="1"/>
    </row>
    <row r="77" s="225" customFormat="true" ht="14.25" hidden="false" customHeight="false" outlineLevel="0" collapsed="false">
      <c r="B77" s="125" t="s">
        <v>443</v>
      </c>
      <c r="C77" s="93"/>
      <c r="D77" s="3"/>
      <c r="E77" s="107"/>
      <c r="K77" s="1"/>
      <c r="L77" s="1"/>
      <c r="M77" s="1"/>
      <c r="N77" s="1"/>
      <c r="O77" s="1"/>
    </row>
    <row r="78" s="225" customFormat="true" ht="14.25" hidden="false" customHeight="false" outlineLevel="0" collapsed="false">
      <c r="B78" s="73" t="s">
        <v>226</v>
      </c>
      <c r="C78" s="99" t="n">
        <f aca="false">SUM(C73,C75)</f>
        <v>0</v>
      </c>
      <c r="D78" s="3"/>
      <c r="E78" s="96" t="n">
        <f aca="false">SUM(E73,E75)</f>
        <v>0</v>
      </c>
      <c r="K78" s="1"/>
      <c r="L78" s="1"/>
      <c r="M78" s="1"/>
      <c r="N78" s="1"/>
      <c r="O78" s="1"/>
    </row>
    <row r="79" s="225" customFormat="true" ht="11.25" hidden="false" customHeight="true" outlineLevel="0" collapsed="false">
      <c r="B79" s="73"/>
      <c r="C79" s="99"/>
      <c r="D79" s="3"/>
      <c r="E79" s="96"/>
      <c r="G79" s="1"/>
      <c r="K79" s="1"/>
      <c r="L79" s="1"/>
      <c r="M79" s="1"/>
      <c r="N79" s="1"/>
      <c r="O79" s="1"/>
    </row>
    <row r="80" s="225" customFormat="true" ht="12" hidden="false" customHeight="true" outlineLevel="0" collapsed="false">
      <c r="B80" s="73" t="s">
        <v>231</v>
      </c>
      <c r="C80" s="93"/>
      <c r="D80" s="3"/>
      <c r="E80" s="107"/>
      <c r="K80" s="1"/>
      <c r="L80" s="1"/>
      <c r="M80" s="1"/>
      <c r="N80" s="1"/>
      <c r="O80" s="1"/>
    </row>
    <row r="81" s="225" customFormat="true" ht="14.25" hidden="false" customHeight="false" outlineLevel="0" collapsed="false">
      <c r="B81" s="73"/>
      <c r="C81" s="99"/>
      <c r="D81" s="3"/>
      <c r="E81" s="96"/>
      <c r="K81" s="1"/>
      <c r="L81" s="1"/>
      <c r="M81" s="1"/>
      <c r="N81" s="1"/>
      <c r="O81" s="1"/>
    </row>
    <row r="82" customFormat="false" ht="12" hidden="false" customHeight="true" outlineLevel="0" collapsed="false">
      <c r="B82" s="73" t="s">
        <v>234</v>
      </c>
      <c r="C82" s="93"/>
      <c r="D82" s="3"/>
      <c r="E82" s="107"/>
    </row>
    <row r="83" s="225" customFormat="true" ht="15.75" hidden="false" customHeight="true" outlineLevel="0" collapsed="false">
      <c r="B83" s="60"/>
      <c r="C83" s="118"/>
      <c r="D83" s="3"/>
      <c r="E83" s="110"/>
      <c r="K83" s="1"/>
      <c r="L83" s="1"/>
      <c r="M83" s="1"/>
      <c r="N83" s="1"/>
      <c r="O83" s="1"/>
    </row>
    <row r="84" s="225" customFormat="true" ht="14.25" hidden="false" customHeight="false" outlineLevel="0" collapsed="false">
      <c r="B84" s="73" t="s">
        <v>239</v>
      </c>
      <c r="C84" s="99" t="n">
        <f aca="false">SUM(C67,C69,C71,C78,C80,C82)</f>
        <v>0</v>
      </c>
      <c r="D84" s="3"/>
      <c r="E84" s="96" t="n">
        <f aca="false">SUM(E67,E69,E71,E78,E80,E82)</f>
        <v>0</v>
      </c>
      <c r="K84" s="1"/>
      <c r="L84" s="1"/>
      <c r="M84" s="1"/>
      <c r="N84" s="1"/>
      <c r="O84" s="1"/>
    </row>
    <row r="85" s="225" customFormat="true" ht="14.25" hidden="false" customHeight="false" outlineLevel="0" collapsed="false">
      <c r="B85" s="73"/>
      <c r="C85" s="127"/>
      <c r="D85" s="3"/>
      <c r="E85" s="128"/>
      <c r="K85" s="1"/>
      <c r="L85" s="1"/>
      <c r="M85" s="1"/>
      <c r="N85" s="1"/>
      <c r="O85" s="1"/>
    </row>
    <row r="86" customFormat="false" ht="14.25" hidden="false" customHeight="true" outlineLevel="0" collapsed="false">
      <c r="B86" s="596" t="s">
        <v>242</v>
      </c>
      <c r="C86" s="129" t="str">
        <f aca="false">IF(ROUND((C60-C84)/2,1)=0,"Balansas",C60-C84)</f>
        <v>Balansas</v>
      </c>
      <c r="D86" s="3"/>
      <c r="E86" s="130" t="str">
        <f aca="false">IF(ROUND((E60-E84)/2,1)=0,"Balansas",E60-E84)</f>
        <v>Balansas</v>
      </c>
    </row>
    <row r="87" customFormat="false" ht="5.25" hidden="false" customHeight="true" outlineLevel="0" collapsed="false">
      <c r="B87" s="60"/>
      <c r="C87" s="3"/>
      <c r="D87" s="3"/>
      <c r="E87" s="102"/>
    </row>
    <row r="88" customFormat="false" ht="14.25" hidden="false" customHeight="false" outlineLevel="0" collapsed="false">
      <c r="B88" s="60"/>
      <c r="C88" s="3"/>
      <c r="D88" s="3"/>
      <c r="E88" s="102"/>
    </row>
    <row r="89" customFormat="false" ht="12.75" hidden="false" customHeight="true" outlineLevel="0" collapsed="false">
      <c r="B89" s="597"/>
      <c r="C89" s="3"/>
      <c r="D89" s="3"/>
      <c r="E89" s="102"/>
    </row>
    <row r="90" customFormat="false" ht="26.25" hidden="false" customHeight="true" outlineLevel="0" collapsed="false">
      <c r="B90" s="598"/>
      <c r="C90" s="599" t="s">
        <v>615</v>
      </c>
      <c r="D90" s="599"/>
      <c r="E90" s="599"/>
    </row>
    <row r="91" customFormat="false" ht="27" hidden="false" customHeight="true" outlineLevel="0" collapsed="false">
      <c r="B91" s="600" t="s">
        <v>250</v>
      </c>
      <c r="C91" s="65" t="str">
        <f aca="false">C27</f>
        <v>Praėjęs Ataskaitinis laikotarpis 2024 m.</v>
      </c>
      <c r="D91" s="65"/>
      <c r="E91" s="67" t="str">
        <f aca="false">E27</f>
        <v>Ataskaitinis laikotarpis 2025 m.</v>
      </c>
    </row>
    <row r="92" s="225" customFormat="true" ht="19.4" hidden="false" customHeight="false" outlineLevel="0" collapsed="false">
      <c r="B92" s="134" t="s">
        <v>252</v>
      </c>
      <c r="C92" s="93"/>
      <c r="D92" s="3"/>
      <c r="E92" s="94"/>
      <c r="K92" s="1"/>
      <c r="L92" s="1"/>
      <c r="M92" s="1"/>
      <c r="N92" s="1"/>
      <c r="O92" s="1"/>
    </row>
    <row r="93" s="225" customFormat="true" ht="14.25" hidden="false" customHeight="false" outlineLevel="0" collapsed="false">
      <c r="B93" s="601"/>
      <c r="C93" s="602"/>
      <c r="D93" s="260"/>
      <c r="E93" s="603"/>
      <c r="K93" s="1"/>
      <c r="L93" s="1"/>
      <c r="M93" s="1"/>
      <c r="N93" s="1"/>
      <c r="O93" s="1"/>
    </row>
    <row r="94" s="225" customFormat="true" ht="14.25" hidden="false" customHeight="false" outlineLevel="0" collapsed="false">
      <c r="B94" s="604" t="s">
        <v>256</v>
      </c>
      <c r="C94" s="93"/>
      <c r="D94" s="3"/>
      <c r="E94" s="107"/>
      <c r="K94" s="1"/>
      <c r="L94" s="1"/>
      <c r="M94" s="1"/>
      <c r="N94" s="1"/>
      <c r="O94" s="1"/>
    </row>
    <row r="95" s="225" customFormat="true" ht="14.25" hidden="false" customHeight="true" outlineLevel="0" collapsed="false">
      <c r="B95" s="60"/>
      <c r="C95" s="118"/>
      <c r="D95" s="260"/>
      <c r="E95" s="110"/>
      <c r="K95" s="1"/>
      <c r="L95" s="1"/>
      <c r="M95" s="1"/>
      <c r="N95" s="1"/>
      <c r="O95" s="1"/>
    </row>
    <row r="96" s="225" customFormat="true" ht="14.25" hidden="false" customHeight="false" outlineLevel="0" collapsed="false">
      <c r="B96" s="605" t="s">
        <v>619</v>
      </c>
      <c r="C96" s="93"/>
      <c r="D96" s="3"/>
      <c r="E96" s="107"/>
      <c r="K96" s="1"/>
      <c r="L96" s="1"/>
      <c r="M96" s="1"/>
      <c r="N96" s="1"/>
      <c r="O96" s="1"/>
    </row>
    <row r="97" s="225" customFormat="true" ht="14.25" hidden="false" customHeight="true" outlineLevel="0" collapsed="false">
      <c r="B97" s="60"/>
      <c r="C97" s="118"/>
      <c r="D97" s="260"/>
      <c r="E97" s="110"/>
      <c r="K97" s="1"/>
      <c r="L97" s="1"/>
      <c r="M97" s="1"/>
      <c r="N97" s="1"/>
      <c r="O97" s="1"/>
    </row>
    <row r="98" s="225" customFormat="true" ht="14.25" hidden="false" customHeight="false" outlineLevel="0" collapsed="false">
      <c r="B98" s="139" t="s">
        <v>620</v>
      </c>
      <c r="C98" s="93"/>
      <c r="D98" s="3"/>
      <c r="E98" s="107"/>
      <c r="K98" s="1"/>
      <c r="L98" s="1"/>
      <c r="M98" s="1"/>
      <c r="N98" s="1"/>
      <c r="O98" s="1"/>
    </row>
    <row r="99" customFormat="false" ht="16.5" hidden="false" customHeight="true" outlineLevel="0" collapsed="false">
      <c r="B99" s="60"/>
      <c r="C99" s="260"/>
      <c r="D99" s="260"/>
      <c r="E99" s="606"/>
    </row>
    <row r="100" s="225" customFormat="true" ht="25.5" hidden="false" customHeight="true" outlineLevel="0" collapsed="false">
      <c r="B100" s="64" t="s">
        <v>263</v>
      </c>
      <c r="C100" s="66" t="str">
        <f aca="false">C27</f>
        <v>Praėjęs Ataskaitinis laikotarpis 2024 m.</v>
      </c>
      <c r="D100" s="66"/>
      <c r="E100" s="607" t="str">
        <f aca="false">E27</f>
        <v>Ataskaitinis laikotarpis 2025 m.</v>
      </c>
      <c r="K100" s="1"/>
      <c r="L100" s="1"/>
      <c r="M100" s="1"/>
      <c r="N100" s="1"/>
      <c r="O100" s="1"/>
    </row>
    <row r="101" s="225" customFormat="true" ht="12.75" hidden="false" customHeight="true" outlineLevel="0" collapsed="false">
      <c r="B101" s="143" t="s">
        <v>265</v>
      </c>
      <c r="C101" s="144"/>
      <c r="D101" s="145"/>
      <c r="E101" s="608"/>
      <c r="K101" s="1"/>
      <c r="L101" s="1"/>
      <c r="M101" s="1"/>
      <c r="N101" s="1"/>
      <c r="O101" s="1"/>
    </row>
    <row r="102" s="225" customFormat="true" ht="23.25" hidden="false" customHeight="true" outlineLevel="0" collapsed="false">
      <c r="B102" s="147" t="s">
        <v>267</v>
      </c>
      <c r="C102" s="148"/>
      <c r="D102" s="78"/>
      <c r="E102" s="107"/>
      <c r="K102" s="1"/>
      <c r="L102" s="1"/>
      <c r="M102" s="1"/>
      <c r="N102" s="1"/>
      <c r="O102" s="1"/>
    </row>
    <row r="103" customFormat="false" ht="24.75" hidden="false" customHeight="true" outlineLevel="0" collapsed="false">
      <c r="B103" s="143" t="s">
        <v>449</v>
      </c>
      <c r="C103" s="148"/>
      <c r="D103" s="3"/>
      <c r="E103" s="94"/>
    </row>
    <row r="104" customFormat="false" ht="19.4" hidden="false" customHeight="false" outlineLevel="0" collapsed="false">
      <c r="B104" s="609" t="s">
        <v>450</v>
      </c>
      <c r="C104" s="188"/>
      <c r="D104" s="610"/>
      <c r="E104" s="611"/>
    </row>
    <row r="105" customFormat="false" ht="13.5" hidden="false" customHeight="true" outlineLevel="0" collapsed="false">
      <c r="B105" s="612"/>
      <c r="C105" s="3"/>
      <c r="D105" s="260"/>
      <c r="E105" s="102"/>
    </row>
    <row r="106" customFormat="false" ht="30.75" hidden="false" customHeight="true" outlineLevel="0" collapsed="false">
      <c r="B106" s="613"/>
      <c r="C106" s="56" t="s">
        <v>615</v>
      </c>
      <c r="D106" s="56"/>
      <c r="E106" s="56"/>
    </row>
    <row r="107" customFormat="false" ht="14.25" hidden="false" customHeight="true" outlineLevel="0" collapsed="false">
      <c r="B107" s="64" t="s">
        <v>274</v>
      </c>
      <c r="C107" s="66"/>
      <c r="D107" s="66"/>
      <c r="E107" s="607"/>
    </row>
    <row r="108" customFormat="false" ht="93.75" hidden="false" customHeight="true" outlineLevel="0" collapsed="false">
      <c r="B108" s="154" t="s">
        <v>276</v>
      </c>
      <c r="C108" s="614"/>
      <c r="D108" s="614"/>
      <c r="E108" s="614"/>
    </row>
    <row r="109" customFormat="false" ht="12.75" hidden="true" customHeight="true" outlineLevel="0" collapsed="false">
      <c r="B109" s="159"/>
      <c r="C109" s="3"/>
      <c r="D109" s="3"/>
      <c r="E109" s="102"/>
    </row>
    <row r="110" customFormat="false" ht="15.75" hidden="false" customHeight="true" outlineLevel="0" collapsed="false">
      <c r="B110" s="615"/>
      <c r="C110" s="269"/>
      <c r="D110" s="269"/>
      <c r="E110" s="616"/>
    </row>
    <row r="111" customFormat="false" ht="14.25" hidden="false" customHeight="true" outlineLevel="0" collapsed="false">
      <c r="B111" s="60"/>
      <c r="C111" s="3"/>
      <c r="D111" s="3"/>
      <c r="E111" s="102"/>
    </row>
    <row r="112" customFormat="false" ht="14.25" hidden="false" customHeight="false" outlineLevel="0" collapsed="false">
      <c r="B112" s="160" t="s">
        <v>282</v>
      </c>
      <c r="C112" s="161"/>
      <c r="D112" s="161"/>
      <c r="E112" s="617"/>
    </row>
    <row r="113" customFormat="false" ht="19.4" hidden="false" customHeight="false" outlineLevel="0" collapsed="false">
      <c r="B113" s="60" t="s">
        <v>284</v>
      </c>
      <c r="C113" s="618"/>
      <c r="D113" s="618"/>
      <c r="E113" s="618"/>
    </row>
    <row r="114" customFormat="false" ht="14.25" hidden="false" customHeight="false" outlineLevel="0" collapsed="false">
      <c r="B114" s="60" t="s">
        <v>286</v>
      </c>
      <c r="C114" s="619"/>
      <c r="D114" s="619"/>
      <c r="E114" s="619"/>
    </row>
    <row r="115" customFormat="false" ht="19.4" hidden="false" customHeight="false" outlineLevel="0" collapsed="false">
      <c r="B115" s="165" t="s">
        <v>290</v>
      </c>
      <c r="C115" s="620"/>
      <c r="D115" s="620"/>
      <c r="E115" s="620"/>
    </row>
    <row r="116" customFormat="false" ht="14.25" hidden="false" customHeight="false" outlineLevel="0" collapsed="false">
      <c r="B116" s="167" t="s">
        <v>292</v>
      </c>
      <c r="C116" s="621"/>
      <c r="D116" s="621"/>
      <c r="E116" s="621"/>
    </row>
    <row r="117" customFormat="false" ht="14.25" hidden="false" customHeight="false" outlineLevel="0" collapsed="false">
      <c r="B117" s="169"/>
      <c r="C117" s="170"/>
      <c r="D117" s="170"/>
      <c r="E117" s="171"/>
    </row>
    <row r="120" customFormat="false" ht="14.25" hidden="false" customHeight="true" outlineLevel="0" collapsed="false"/>
    <row r="122" customFormat="false" ht="15" hidden="false" customHeight="true" outlineLevel="0" collapsed="false"/>
    <row r="125" customFormat="false" ht="12" hidden="false" customHeight="true" outlineLevel="0" collapsed="false"/>
    <row r="126" customFormat="false" ht="86.25" hidden="false" customHeight="true" outlineLevel="0" collapsed="false"/>
    <row r="129" customFormat="false" ht="13.5" hidden="false" customHeight="true" outlineLevel="0" collapsed="false"/>
    <row r="134" customFormat="false" ht="30" hidden="false" customHeight="true" outlineLevel="0" collapsed="false"/>
    <row r="135" customFormat="false" ht="1.5" hidden="false" customHeight="true" outlineLevel="0" collapsed="false"/>
    <row r="136" customFormat="false" ht="8.25" hidden="false" customHeight="true" outlineLevel="0" collapsed="false"/>
  </sheetData>
  <sheetProtection algorithmName="SHA-512" hashValue="zc9K8/wjVKRo1qQpEtph2cZK+H7+nQ/YhBrINIYowbzdS/UoZBAlhFpADmz2SY4f+QKapS0P1qp9pTGQNjaSGw==" saltValue="h9CaFBoZcrTgQmst7mOmcA==" spinCount="100000" sheet="true" selectLockedCells="true"/>
  <mergeCells count="27">
    <mergeCell ref="D2:E2"/>
    <mergeCell ref="B4:E4"/>
    <mergeCell ref="C6:E6"/>
    <mergeCell ref="C7:E7"/>
    <mergeCell ref="C8:E8"/>
    <mergeCell ref="C10:E10"/>
    <mergeCell ref="C11:E11"/>
    <mergeCell ref="C13:E13"/>
    <mergeCell ref="C14:D14"/>
    <mergeCell ref="C15:D15"/>
    <mergeCell ref="C16:D16"/>
    <mergeCell ref="C17:D17"/>
    <mergeCell ref="C18:D18"/>
    <mergeCell ref="C19:D19"/>
    <mergeCell ref="C20:D20"/>
    <mergeCell ref="C22:E22"/>
    <mergeCell ref="C24:E24"/>
    <mergeCell ref="C25:E25"/>
    <mergeCell ref="C26:E26"/>
    <mergeCell ref="C42:E42"/>
    <mergeCell ref="C90:E90"/>
    <mergeCell ref="C106:E106"/>
    <mergeCell ref="C108:E108"/>
    <mergeCell ref="C113:E113"/>
    <mergeCell ref="C114:E114"/>
    <mergeCell ref="C115:E115"/>
    <mergeCell ref="C116:E116"/>
  </mergeCells>
  <conditionalFormatting sqref="C86 E86">
    <cfRule type="cellIs" priority="2" operator="notEqual" aboveAverage="0" equalAverage="0" bottom="0" percent="0" rank="0" text="" dxfId="45">
      <formula>"Balansas"</formula>
    </cfRule>
  </conditionalFormatting>
  <dataValidations count="19">
    <dataValidation allowBlank="true" errorStyle="stop" operator="between" prompt="Nurodykite pilną įmonės pavadinimą, pvz. Akcinė bendrovė „Pavyzdys“ ar Valstybės įmonė „Pavyzdys“" showDropDown="false" showErrorMessage="true" showInputMessage="false" sqref="C6:E6" type="list">
      <formula1>$K$2:$K$7</formula1>
      <formula2>0</formula2>
    </dataValidation>
    <dataValidation allowBlank="true" errorStyle="stop" operator="between" prompt="Nurodykite įmonės teisinę formą (AB, UAB, VĮ), pasirinkdami iš sąrašo" showDropDown="false" showErrorMessage="true" showInputMessage="false" sqref="C7:E7" type="none">
      <formula1>0</formula1>
      <formula2>0</formula2>
    </dataValidation>
    <dataValidation allowBlank="true" errorStyle="stop" operator="between" prompt="Nurodykite identifikacinį numerį (juridinio asmens kodą)" showDropDown="false" showErrorMessage="true" showInputMessage="false" sqref="C8:E9" type="whole">
      <formula1>0</formula1>
      <formula2>9.99999999999999E+018</formula2>
    </dataValidation>
    <dataValidation allowBlank="true" errorStyle="stop" operator="between" showDropDown="false" showErrorMessage="true" showInputMessage="false" sqref="B25:B26" type="none">
      <formula1>0</formula1>
      <formula2>0</formula2>
    </dataValidation>
    <dataValidation allowBlank="true" errorStyle="stop" operator="between" prompt="Nurodykite įmonės direktoriaus (generalinio direktoriaus) vardą ir pavardę. Pareigų nurodyti nereikia." showDropDown="false" showErrorMessage="true" showInputMessage="true" sqref="C10:E10" type="none">
      <formula1>0</formula1>
      <formula2>0</formula2>
    </dataValidation>
    <dataValidation allowBlank="true" errorStyle="stop" operator="between" prompt="Nurodykite įmonės vyr. finansininko (vyr. buhalterio) vardą ir pavardę. Pareigų nurodyti nereikia." showDropDown="false" showErrorMessage="true" showInputMessage="true" sqref="C11:E11" type="none">
      <formula1>0</formula1>
      <formula2>0</formula2>
    </dataValidation>
    <dataValidation allowBlank="true" errorStyle="stop" operator="between" prompt="Savivaldybei nuosavybės teise priklausančių akcijų valdytoja" showDropDown="false" showErrorMessage="true" showInputMessage="false" sqref="C22:E22" type="none">
      <formula1>0</formula1>
      <formula2>0</formula2>
    </dataValidation>
    <dataValidation allowBlank="true" errorStyle="stop" operator="between" prompt="Data, kai atsakingas asmuo patvirtina duomenų tikrumą.&#10;&#10;Data pateikiama formatu:&#10;2019-12-31" showDropDown="false" showErrorMessage="true" showInputMessage="true" sqref="C113:E113" type="none">
      <formula1>0</formula1>
      <formula2>0</formula2>
    </dataValidation>
    <dataValidation allowBlank="true" errorStyle="stop" operator="between" prompt="Šie duomenys reikalingi tuo atveju, jeigu apibendrintą ataskaitą rengiantys asmenys norėtų pasitikslinti/sužinoti daugiau informacijos apie įmonės veiklos rezultatus." showDropDown="false" showErrorMessage="true" showInputMessage="true" sqref="C115:E115" type="none">
      <formula1>0</formula1>
      <formula2>0</formula2>
    </dataValidation>
    <dataValidation allowBlank="true" errorStyle="stop" operator="between" prompt="Bendras darbuotojų (darbo sutarčių) skaičius; įskaičiuojami visi darbuotojai, įskaitant ir vadovus." showDropDown="false" showErrorMessage="true" showInputMessage="true" sqref="B101:E101" type="none">
      <formula1>0</formula1>
      <formula2>0</formula2>
    </dataValidation>
    <dataValidation allowBlank="true" errorStyle="stop" operator="between" prompt="Nurodomi už ataskaitinio laikotarpio rezultatus paskirti dividendai (pelno įmokos), o ne faktiškai ataskaitiniu laikotarpiu išmokėti dividendai (pelno įmokos) už ankstesnio laikotarpio rezultatus" showDropDown="false" showErrorMessage="true" showInputMessage="true" sqref="B98:E98" type="none">
      <formula1>0</formula1>
      <formula2>0</formula2>
    </dataValidation>
    <dataValidation allowBlank="true" errorStyle="stop" operator="between" prompt="Jei balansas susibalansuoja, matysite žodį „Balansas“; jei nesibalansuoja - matysite disbalanso dydį (skirtumą)." showDropDown="false" showErrorMessage="true" showInputMessage="true" sqref="B86:E86" type="none">
      <formula1>0</formula1>
      <formula2>0</formula2>
    </dataValidation>
    <dataValidation allowBlank="true" errorStyle="stop" operator="between" prompt="Pildoma, jei įmonės balanse šie įsipareigojimai pateikiami atskirai nuo ilgalaikių ir trumpalaikių įsipareigojimų." showDropDown="false" showErrorMessage="true" showInputMessage="true" sqref="B82:E82" type="none">
      <formula1>0</formula1>
      <formula2>0</formula2>
    </dataValidation>
    <dataValidation allowBlank="true" errorStyle="stop" operator="between" prompt="Į šią sumą turi būti įtraukta nuomos įsipareigojimo einamųjų metų dalis." showDropDown="false" showErrorMessage="true" showInputMessage="true" sqref="B76:E76" type="none">
      <formula1>0</formula1>
      <formula2>0</formula2>
    </dataValidation>
    <dataValidation allowBlank="true" errorStyle="stop" operator="between" prompt="Į šią sumą turi būti įtraukti ilgalaikiai nuomos įsipareigojimai" showDropDown="false" showErrorMessage="true" showInputMessage="true" sqref="B74:E74" type="none">
      <formula1>0</formula1>
      <formula2>0</formula2>
    </dataValidation>
    <dataValidation allowBlank="true" errorStyle="stop" operator="between" prompt="Pildoma, jei įmonės balanse šis turtas pateikiamas atskirai nuo ilgalaikio ir trumpalaikio turto." showDropDown="false" showErrorMessage="true" showInputMessage="true" sqref="B58:E58" type="none">
      <formula1>0</formula1>
      <formula2>0</formula2>
    </dataValidation>
    <dataValidation allowBlank="true" errorStyle="stop" operator="between" prompt="Jei įmonės teisinė forma yra AB arba UAB, nurodykite penkis didžiausius bendrovės akcininkus; jei įmonės teisinė forma yra VĮ, šios dalies pildyti nereikia." showDropDown="false" showErrorMessage="true" showInputMessage="true" sqref="B14" type="none">
      <formula1>0</formula1>
      <formula2>0</formula2>
    </dataValidation>
    <dataValidation allowBlank="true" errorStyle="stop" operator="between" prompt="Įrašykite akcininko pavadinimą." showDropDown="false" showErrorMessage="true" showInputMessage="true" sqref="C14:D19" type="none">
      <formula1>0</formula1>
      <formula2>0</formula2>
    </dataValidation>
    <dataValidation allowBlank="true" errorStyle="stop" operator="between" prompt="Nurodykite, kokią išleistų akcijų dalį atitinkamas akcininkas valdė nurodytą dieną (pvz.: jeigu vienas akcininkas valdo 12,34 proc., į laukelį įrašykite „12,34“).&#10;Akcijų dalį nurodykite šimtųjų tikslumu." showDropDown="false" showErrorMessage="true" showInputMessage="true" sqref="E14:E19" type="none">
      <formula1>0</formula1>
      <formula2>0</formula2>
    </dataValidation>
  </dataValidations>
  <printOptions headings="false" gridLines="false" gridLinesSet="true" horizontalCentered="false" verticalCentered="false"/>
  <pageMargins left="0.7" right="0.7" top="0.75" bottom="0.75" header="0.511811023622047" footer="0.511811023622047"/>
  <pageSetup paperSize="9" scale="63"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89" man="true" max="16383" min="0"/>
  </rowBreaks>
  <colBreaks count="1" manualBreakCount="1">
    <brk id="5" man="true" max="65535" min="0"/>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O1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C6" activeCellId="0" sqref="C6"/>
    </sheetView>
  </sheetViews>
  <sheetFormatPr defaultColWidth="9.18359375" defaultRowHeight="12" zeroHeight="false" outlineLevelRow="0" outlineLevelCol="0"/>
  <cols>
    <col collapsed="false" customWidth="true" hidden="false" outlineLevel="0" max="1" min="1" style="1" width="1.73"/>
    <col collapsed="false" customWidth="true" hidden="false" outlineLevel="0" max="2" min="2" style="1" width="61.73"/>
    <col collapsed="false" customWidth="true" hidden="false" outlineLevel="0" max="5" min="3" style="1" width="24.27"/>
    <col collapsed="false" customWidth="true" hidden="false" outlineLevel="0" max="6" min="6" style="1" width="6.45"/>
    <col collapsed="false" customWidth="false" hidden="false" outlineLevel="0" max="8" min="7" style="1" width="9.18"/>
    <col collapsed="false" customWidth="false" hidden="true" outlineLevel="0" max="10" min="9" style="1" width="9.18"/>
    <col collapsed="false" customWidth="true" hidden="true" outlineLevel="0" max="11" min="11" style="1" width="28.27"/>
    <col collapsed="false" customWidth="true" hidden="true" outlineLevel="0" max="12" min="12" style="1" width="23.45"/>
    <col collapsed="false" customWidth="true" hidden="true" outlineLevel="0" max="14" min="13" style="1" width="12.73"/>
    <col collapsed="false" customWidth="true" hidden="true" outlineLevel="0" max="15" min="15" style="1" width="31.45"/>
    <col collapsed="false" customWidth="true" hidden="true" outlineLevel="0" max="17" min="16" style="1" width="11.53"/>
    <col collapsed="false" customWidth="false" hidden="false" outlineLevel="0" max="16384" min="18" style="1" width="9.18"/>
  </cols>
  <sheetData>
    <row r="1" customFormat="false" ht="9" hidden="false" customHeight="true" outlineLevel="0" collapsed="false"/>
    <row r="2" customFormat="false" ht="41.25" hidden="false" customHeight="true" outlineLevel="0" collapsed="false">
      <c r="B2" s="579"/>
      <c r="C2" s="580"/>
      <c r="D2" s="581" t="s">
        <v>453</v>
      </c>
      <c r="E2" s="581"/>
      <c r="J2" s="1" t="n">
        <v>1</v>
      </c>
      <c r="K2" s="9" t="s">
        <v>604</v>
      </c>
      <c r="L2" s="10" t="n">
        <v>304148387</v>
      </c>
      <c r="M2" s="8" t="s">
        <v>25</v>
      </c>
      <c r="N2" s="8" t="s">
        <v>75</v>
      </c>
      <c r="O2" s="8" t="s">
        <v>75</v>
      </c>
    </row>
    <row r="3" customFormat="false" ht="29.25" hidden="false" customHeight="true" outlineLevel="0" collapsed="false">
      <c r="B3" s="582"/>
      <c r="C3" s="583"/>
      <c r="D3" s="584" t="s">
        <v>605</v>
      </c>
      <c r="E3" s="585"/>
      <c r="K3" s="586" t="s">
        <v>606</v>
      </c>
      <c r="L3" s="586" t="n">
        <v>303042623</v>
      </c>
      <c r="M3" s="8" t="s">
        <v>25</v>
      </c>
      <c r="N3" s="586" t="s">
        <v>123</v>
      </c>
      <c r="O3" s="586" t="s">
        <v>123</v>
      </c>
    </row>
    <row r="4" customFormat="false" ht="14.25" hidden="false" customHeight="true" outlineLevel="0" collapsed="false">
      <c r="B4" s="16" t="s">
        <v>607</v>
      </c>
      <c r="C4" s="16"/>
      <c r="D4" s="16"/>
      <c r="E4" s="16"/>
      <c r="K4" s="586" t="s">
        <v>608</v>
      </c>
      <c r="L4" s="586" t="n">
        <v>304923194</v>
      </c>
      <c r="M4" s="8" t="s">
        <v>25</v>
      </c>
      <c r="N4" s="586" t="s">
        <v>609</v>
      </c>
      <c r="O4" s="586" t="s">
        <v>609</v>
      </c>
    </row>
    <row r="5" customFormat="false" ht="14.25" hidden="false" customHeight="true" outlineLevel="0" collapsed="false">
      <c r="B5" s="587"/>
      <c r="C5" s="588"/>
      <c r="D5" s="588"/>
      <c r="E5" s="589"/>
      <c r="K5" s="586" t="s">
        <v>610</v>
      </c>
      <c r="L5" s="586" t="n">
        <v>300073802</v>
      </c>
      <c r="M5" s="8" t="s">
        <v>25</v>
      </c>
      <c r="N5" s="586" t="s">
        <v>621</v>
      </c>
      <c r="O5" s="586"/>
    </row>
    <row r="6" customFormat="false" ht="17.35" hidden="false" customHeight="false" outlineLevel="0" collapsed="false">
      <c r="B6" s="23" t="s">
        <v>14</v>
      </c>
      <c r="C6" s="590"/>
      <c r="D6" s="590"/>
      <c r="E6" s="590"/>
      <c r="K6" s="1" t="s">
        <v>612</v>
      </c>
      <c r="L6" s="1" t="n">
        <v>183204042</v>
      </c>
      <c r="M6" s="225" t="s">
        <v>25</v>
      </c>
      <c r="N6" s="225" t="s">
        <v>621</v>
      </c>
    </row>
    <row r="7" customFormat="false" ht="14.25" hidden="false" customHeight="false" outlineLevel="0" collapsed="false">
      <c r="B7" s="25" t="s">
        <v>413</v>
      </c>
      <c r="C7" s="591" t="str">
        <f aca="false">IFERROR(VLOOKUP(C6,$K$2:$M$6,3,FALSE()),"")</f>
        <v/>
      </c>
      <c r="D7" s="591"/>
      <c r="E7" s="591"/>
      <c r="M7" s="225"/>
      <c r="N7" s="225"/>
      <c r="O7" s="225"/>
    </row>
    <row r="8" customFormat="false" ht="17.35" hidden="false" customHeight="false" outlineLevel="0" collapsed="false">
      <c r="B8" s="28" t="s">
        <v>24</v>
      </c>
      <c r="C8" s="26" t="str">
        <f aca="false">IFERROR(VLOOKUP(C6,$K$2:$L$6,2,FALSE()),"")</f>
        <v/>
      </c>
      <c r="D8" s="26"/>
      <c r="E8" s="26"/>
      <c r="O8" s="225"/>
    </row>
    <row r="9" customFormat="false" ht="12" hidden="false" customHeight="true" outlineLevel="0" collapsed="false">
      <c r="B9" s="28" t="s">
        <v>427</v>
      </c>
      <c r="C9" s="199"/>
      <c r="D9" s="199"/>
      <c r="E9" s="591"/>
      <c r="K9" s="225"/>
      <c r="L9" s="225"/>
    </row>
    <row r="10" customFormat="false" ht="12" hidden="false" customHeight="true" outlineLevel="0" collapsed="false">
      <c r="B10" s="28" t="s">
        <v>429</v>
      </c>
      <c r="C10" s="592"/>
      <c r="D10" s="592"/>
      <c r="E10" s="592"/>
    </row>
    <row r="11" customFormat="false" ht="12" hidden="false" customHeight="true" outlineLevel="0" collapsed="false">
      <c r="B11" s="28" t="s">
        <v>430</v>
      </c>
      <c r="C11" s="593"/>
      <c r="D11" s="593"/>
      <c r="E11" s="593"/>
      <c r="K11" s="225"/>
      <c r="L11" s="225"/>
    </row>
    <row r="12" customFormat="false" ht="12" hidden="false" customHeight="true" outlineLevel="0" collapsed="false">
      <c r="B12" s="28"/>
      <c r="C12" s="31"/>
      <c r="D12" s="31"/>
      <c r="E12" s="32"/>
      <c r="K12" s="225"/>
      <c r="L12" s="225"/>
    </row>
    <row r="13" customFormat="false" ht="12" hidden="false" customHeight="true" outlineLevel="0" collapsed="false">
      <c r="B13" s="28"/>
      <c r="C13" s="33" t="s">
        <v>38</v>
      </c>
      <c r="D13" s="33"/>
      <c r="E13" s="33"/>
    </row>
    <row r="14" customFormat="false" ht="12" hidden="false" customHeight="true" outlineLevel="0" collapsed="false">
      <c r="B14" s="28" t="s">
        <v>41</v>
      </c>
      <c r="C14" s="34" t="s">
        <v>42</v>
      </c>
      <c r="D14" s="34"/>
      <c r="E14" s="35" t="s">
        <v>43</v>
      </c>
    </row>
    <row r="15" customFormat="false" ht="12" hidden="false" customHeight="true" outlineLevel="0" collapsed="false">
      <c r="B15" s="36" t="s">
        <v>47</v>
      </c>
      <c r="C15" s="37"/>
      <c r="D15" s="37"/>
      <c r="E15" s="38"/>
      <c r="M15" s="225"/>
      <c r="N15" s="225"/>
    </row>
    <row r="16" customFormat="false" ht="12" hidden="false" customHeight="true" outlineLevel="0" collapsed="false">
      <c r="B16" s="36" t="s">
        <v>51</v>
      </c>
      <c r="C16" s="37"/>
      <c r="D16" s="37"/>
      <c r="E16" s="38"/>
      <c r="O16" s="225"/>
    </row>
    <row r="17" customFormat="false" ht="12" hidden="false" customHeight="true" outlineLevel="0" collapsed="false">
      <c r="B17" s="36" t="s">
        <v>53</v>
      </c>
      <c r="C17" s="37"/>
      <c r="D17" s="37"/>
      <c r="E17" s="38"/>
      <c r="M17" s="225"/>
      <c r="N17" s="225"/>
    </row>
    <row r="18" customFormat="false" ht="12" hidden="false" customHeight="true" outlineLevel="0" collapsed="false">
      <c r="B18" s="36" t="s">
        <v>56</v>
      </c>
      <c r="C18" s="37"/>
      <c r="D18" s="37"/>
      <c r="E18" s="38"/>
      <c r="M18" s="225"/>
      <c r="N18" s="225"/>
      <c r="O18" s="225"/>
    </row>
    <row r="19" customFormat="false" ht="12" hidden="false" customHeight="true" outlineLevel="0" collapsed="false">
      <c r="B19" s="36" t="s">
        <v>59</v>
      </c>
      <c r="C19" s="37"/>
      <c r="D19" s="37"/>
      <c r="E19" s="38"/>
      <c r="M19" s="225"/>
      <c r="N19" s="225"/>
      <c r="O19" s="225"/>
    </row>
    <row r="20" customFormat="false" ht="12" hidden="false" customHeight="true" outlineLevel="0" collapsed="false">
      <c r="B20" s="36" t="s">
        <v>63</v>
      </c>
      <c r="C20" s="40" t="s">
        <v>64</v>
      </c>
      <c r="D20" s="40"/>
      <c r="E20" s="41" t="n">
        <f aca="false">100%-SUM(E15:E19)</f>
        <v>1</v>
      </c>
      <c r="M20" s="225"/>
      <c r="N20" s="225"/>
      <c r="O20" s="225"/>
    </row>
    <row r="21" customFormat="false" ht="13.5" hidden="false" customHeight="true" outlineLevel="0" collapsed="false">
      <c r="B21" s="36"/>
      <c r="C21" s="42"/>
      <c r="D21" s="42"/>
      <c r="E21" s="43"/>
      <c r="M21" s="225"/>
      <c r="N21" s="225"/>
      <c r="O21" s="225"/>
    </row>
    <row r="22" customFormat="false" ht="14.25" hidden="false" customHeight="false" outlineLevel="0" collapsed="false">
      <c r="B22" s="28" t="s">
        <v>613</v>
      </c>
      <c r="C22" s="594" t="str">
        <f aca="false">IFERROR(VLOOKUP(C6,$K$2:$O$5,4,FALSE()),"")</f>
        <v/>
      </c>
      <c r="D22" s="594"/>
      <c r="E22" s="594"/>
      <c r="O22" s="225"/>
    </row>
    <row r="23" customFormat="false" ht="12.75" hidden="false" customHeight="true" outlineLevel="0" collapsed="false">
      <c r="B23" s="28"/>
      <c r="C23" s="42"/>
      <c r="D23" s="42"/>
      <c r="E23" s="43"/>
      <c r="M23" s="225"/>
      <c r="N23" s="225"/>
    </row>
    <row r="24" customFormat="false" ht="26.25" hidden="false" customHeight="true" outlineLevel="0" collapsed="false">
      <c r="B24" s="28"/>
      <c r="C24" s="56" t="s">
        <v>83</v>
      </c>
      <c r="D24" s="56"/>
      <c r="E24" s="56"/>
      <c r="O24" s="225"/>
    </row>
    <row r="25" customFormat="false" ht="14.25" hidden="false" customHeight="false" outlineLevel="0" collapsed="false">
      <c r="B25" s="60"/>
      <c r="C25" s="61"/>
      <c r="D25" s="61"/>
      <c r="E25" s="61"/>
      <c r="M25" s="225"/>
      <c r="N25" s="225"/>
      <c r="O25" s="225"/>
    </row>
    <row r="26" customFormat="false" ht="19.4" hidden="false" customHeight="true" outlineLevel="0" collapsed="false">
      <c r="B26" s="60"/>
      <c r="C26" s="63" t="s">
        <v>90</v>
      </c>
      <c r="D26" s="63"/>
      <c r="E26" s="63"/>
      <c r="M26" s="225"/>
      <c r="N26" s="225"/>
      <c r="O26" s="225"/>
    </row>
    <row r="27" customFormat="false" ht="27" hidden="false" customHeight="true" outlineLevel="0" collapsed="false">
      <c r="B27" s="64" t="s">
        <v>92</v>
      </c>
      <c r="C27" s="65" t="s">
        <v>614</v>
      </c>
      <c r="D27" s="65"/>
      <c r="E27" s="67" t="s">
        <v>94</v>
      </c>
      <c r="M27" s="225"/>
      <c r="N27" s="225"/>
      <c r="O27" s="225"/>
    </row>
    <row r="28" customFormat="false" ht="14.25" hidden="false" customHeight="false" outlineLevel="0" collapsed="false">
      <c r="B28" s="68" t="s">
        <v>96</v>
      </c>
      <c r="C28" s="91"/>
      <c r="D28" s="3"/>
      <c r="E28" s="595"/>
      <c r="M28" s="225"/>
      <c r="N28" s="225"/>
      <c r="O28" s="225"/>
    </row>
    <row r="29" customFormat="false" ht="14.25" hidden="false" customHeight="false" outlineLevel="0" collapsed="false">
      <c r="B29" s="68" t="s">
        <v>99</v>
      </c>
      <c r="C29" s="71"/>
      <c r="D29" s="3"/>
      <c r="E29" s="72"/>
      <c r="M29" s="225"/>
      <c r="N29" s="225"/>
      <c r="O29" s="225"/>
    </row>
    <row r="30" customFormat="false" ht="14.25" hidden="false" customHeight="false" outlineLevel="0" collapsed="false">
      <c r="B30" s="73" t="s">
        <v>101</v>
      </c>
      <c r="C30" s="74" t="n">
        <f aca="false">+C28-C29</f>
        <v>0</v>
      </c>
      <c r="D30" s="3"/>
      <c r="E30" s="75" t="n">
        <f aca="false">+E28-E29</f>
        <v>0</v>
      </c>
      <c r="M30" s="225"/>
      <c r="N30" s="225"/>
      <c r="O30" s="225"/>
    </row>
    <row r="31" customFormat="false" ht="14.25" hidden="false" customHeight="false" outlineLevel="0" collapsed="false">
      <c r="B31" s="68" t="s">
        <v>103</v>
      </c>
      <c r="C31" s="91"/>
      <c r="D31" s="3"/>
      <c r="E31" s="595"/>
      <c r="M31" s="225"/>
      <c r="N31" s="225"/>
      <c r="O31" s="225"/>
    </row>
    <row r="32" customFormat="false" ht="14.25" hidden="false" customHeight="false" outlineLevel="0" collapsed="false">
      <c r="B32" s="68" t="s">
        <v>106</v>
      </c>
      <c r="C32" s="81"/>
      <c r="D32" s="3"/>
      <c r="E32" s="98"/>
      <c r="M32" s="225"/>
      <c r="N32" s="225"/>
      <c r="O32" s="225"/>
    </row>
    <row r="33" customFormat="false" ht="19.4" hidden="false" customHeight="false" outlineLevel="0" collapsed="false">
      <c r="B33" s="73" t="s">
        <v>108</v>
      </c>
      <c r="C33" s="74" t="n">
        <f aca="false">+C30-C31-C32</f>
        <v>0</v>
      </c>
      <c r="D33" s="3"/>
      <c r="E33" s="75" t="n">
        <f aca="false">+E30-E31-E32</f>
        <v>0</v>
      </c>
      <c r="M33" s="225"/>
      <c r="N33" s="225"/>
      <c r="O33" s="225"/>
    </row>
    <row r="34" customFormat="false" ht="14.25" hidden="false" customHeight="false" outlineLevel="0" collapsed="false">
      <c r="B34" s="68" t="s">
        <v>112</v>
      </c>
      <c r="C34" s="81"/>
      <c r="D34" s="3"/>
      <c r="E34" s="98"/>
      <c r="M34" s="225"/>
      <c r="N34" s="225"/>
      <c r="O34" s="225"/>
    </row>
    <row r="35" customFormat="false" ht="14.25" hidden="false" customHeight="false" outlineLevel="0" collapsed="false">
      <c r="B35" s="68" t="s">
        <v>115</v>
      </c>
      <c r="C35" s="88" t="n">
        <f aca="false">C36-C37</f>
        <v>0</v>
      </c>
      <c r="D35" s="3"/>
      <c r="E35" s="89" t="n">
        <f aca="false">E36-E37</f>
        <v>0</v>
      </c>
      <c r="O35" s="225"/>
    </row>
    <row r="36" customFormat="false" ht="12" hidden="false" customHeight="true" outlineLevel="0" collapsed="false">
      <c r="B36" s="90" t="s">
        <v>117</v>
      </c>
      <c r="C36" s="91"/>
      <c r="D36" s="3"/>
      <c r="E36" s="595"/>
      <c r="M36" s="225"/>
      <c r="N36" s="225"/>
    </row>
    <row r="37" s="214" customFormat="true" ht="12" hidden="false" customHeight="true" outlineLevel="0" collapsed="false">
      <c r="B37" s="90" t="s">
        <v>119</v>
      </c>
      <c r="C37" s="71"/>
      <c r="D37" s="3"/>
      <c r="E37" s="72"/>
      <c r="K37" s="1"/>
      <c r="L37" s="1"/>
      <c r="M37" s="225"/>
      <c r="N37" s="225"/>
      <c r="O37" s="225"/>
    </row>
    <row r="38" customFormat="false" ht="12" hidden="false" customHeight="true" outlineLevel="0" collapsed="false">
      <c r="B38" s="73" t="s">
        <v>125</v>
      </c>
      <c r="C38" s="74" t="n">
        <f aca="false">+C33+C34+C35</f>
        <v>0</v>
      </c>
      <c r="D38" s="3"/>
      <c r="E38" s="75" t="n">
        <f aca="false">+E33+E34+E35</f>
        <v>0</v>
      </c>
      <c r="M38" s="225"/>
      <c r="N38" s="225"/>
      <c r="O38" s="225"/>
    </row>
    <row r="39" customFormat="false" ht="19.4" hidden="false" customHeight="false" outlineLevel="0" collapsed="false">
      <c r="B39" s="68" t="s">
        <v>127</v>
      </c>
      <c r="C39" s="81"/>
      <c r="D39" s="3"/>
      <c r="E39" s="98"/>
      <c r="O39" s="225"/>
    </row>
    <row r="40" customFormat="false" ht="14.25" hidden="false" customHeight="false" outlineLevel="0" collapsed="false">
      <c r="B40" s="73" t="s">
        <v>129</v>
      </c>
      <c r="C40" s="74" t="n">
        <f aca="false">C38-C39</f>
        <v>0</v>
      </c>
      <c r="D40" s="3"/>
      <c r="E40" s="75" t="n">
        <f aca="false">E38-E39</f>
        <v>0</v>
      </c>
    </row>
    <row r="41" customFormat="false" ht="14.25" hidden="false" customHeight="false" outlineLevel="0" collapsed="false">
      <c r="B41" s="60"/>
      <c r="C41" s="3"/>
      <c r="D41" s="3"/>
      <c r="E41" s="102"/>
    </row>
    <row r="42" s="225" customFormat="true" ht="31.5" hidden="false" customHeight="true" outlineLevel="0" collapsed="false">
      <c r="B42" s="60"/>
      <c r="C42" s="56" t="s">
        <v>615</v>
      </c>
      <c r="D42" s="56"/>
      <c r="E42" s="56"/>
      <c r="K42" s="1"/>
      <c r="L42" s="1"/>
      <c r="M42" s="1"/>
      <c r="N42" s="1"/>
      <c r="O42" s="1"/>
    </row>
    <row r="43" s="225" customFormat="true" ht="27" hidden="false" customHeight="true" outlineLevel="0" collapsed="false">
      <c r="B43" s="64" t="s">
        <v>133</v>
      </c>
      <c r="C43" s="103" t="s">
        <v>614</v>
      </c>
      <c r="D43" s="65"/>
      <c r="E43" s="104" t="s">
        <v>94</v>
      </c>
      <c r="K43" s="1"/>
      <c r="L43" s="1"/>
      <c r="M43" s="1"/>
      <c r="N43" s="1"/>
      <c r="O43" s="1"/>
    </row>
    <row r="44" customFormat="false" ht="19.4" hidden="false" customHeight="false" outlineLevel="0" collapsed="false">
      <c r="B44" s="105" t="s">
        <v>135</v>
      </c>
      <c r="C44" s="91"/>
      <c r="D44" s="3"/>
      <c r="E44" s="595"/>
    </row>
    <row r="45" s="225" customFormat="true" ht="14.25" hidden="false" customHeight="false" outlineLevel="0" collapsed="false">
      <c r="B45" s="105" t="s">
        <v>137</v>
      </c>
      <c r="C45" s="93"/>
      <c r="D45" s="3"/>
      <c r="E45" s="94"/>
      <c r="K45" s="1"/>
      <c r="L45" s="1"/>
      <c r="O45" s="1"/>
    </row>
    <row r="46" customFormat="false" ht="19.4" hidden="false" customHeight="false" outlineLevel="0" collapsed="false">
      <c r="B46" s="105" t="s">
        <v>139</v>
      </c>
      <c r="C46" s="93"/>
      <c r="D46" s="3"/>
      <c r="E46" s="94"/>
      <c r="M46" s="225"/>
      <c r="N46" s="225"/>
      <c r="O46" s="225"/>
    </row>
    <row r="47" customFormat="false" ht="14.25" hidden="false" customHeight="false" outlineLevel="0" collapsed="false">
      <c r="B47" s="105" t="s">
        <v>141</v>
      </c>
      <c r="C47" s="93"/>
      <c r="D47" s="3"/>
      <c r="E47" s="94"/>
      <c r="M47" s="225"/>
      <c r="N47" s="225"/>
      <c r="O47" s="225"/>
    </row>
    <row r="48" customFormat="false" ht="14.25" hidden="false" customHeight="false" outlineLevel="0" collapsed="false">
      <c r="B48" s="108" t="s">
        <v>143</v>
      </c>
      <c r="C48" s="99" t="n">
        <f aca="false">SUM(C44:C47)</f>
        <v>0</v>
      </c>
      <c r="D48" s="3"/>
      <c r="E48" s="96" t="n">
        <f aca="false">SUM(E44:E47)</f>
        <v>0</v>
      </c>
      <c r="M48" s="225"/>
      <c r="N48" s="225"/>
      <c r="O48" s="225"/>
    </row>
    <row r="49" customFormat="false" ht="14.25" hidden="false" customHeight="false" outlineLevel="0" collapsed="false">
      <c r="B49" s="60"/>
      <c r="C49" s="118"/>
      <c r="D49" s="3"/>
      <c r="E49" s="110"/>
      <c r="M49" s="225"/>
      <c r="N49" s="225"/>
      <c r="O49" s="225"/>
    </row>
    <row r="50" s="225" customFormat="true" ht="14.25" hidden="false" customHeight="false" outlineLevel="0" collapsed="false">
      <c r="B50" s="111" t="s">
        <v>147</v>
      </c>
      <c r="C50" s="91"/>
      <c r="D50" s="3"/>
      <c r="E50" s="595"/>
      <c r="K50" s="1"/>
      <c r="L50" s="1"/>
    </row>
    <row r="51" customFormat="false" ht="19.4" hidden="false" customHeight="false" outlineLevel="0" collapsed="false">
      <c r="B51" s="112" t="s">
        <v>616</v>
      </c>
      <c r="C51" s="93"/>
      <c r="D51" s="3"/>
      <c r="E51" s="94"/>
      <c r="M51" s="225"/>
      <c r="N51" s="225"/>
      <c r="O51" s="225"/>
    </row>
    <row r="52" s="225" customFormat="true" ht="14.25" hidden="false" customHeight="false" outlineLevel="0" collapsed="false">
      <c r="B52" s="114" t="s">
        <v>617</v>
      </c>
      <c r="C52" s="93"/>
      <c r="D52" s="3"/>
      <c r="E52" s="94"/>
      <c r="K52" s="1"/>
      <c r="L52" s="1"/>
    </row>
    <row r="53" s="225" customFormat="true" ht="15.75" hidden="false" customHeight="true" outlineLevel="0" collapsed="false">
      <c r="B53" s="114" t="s">
        <v>164</v>
      </c>
      <c r="C53" s="71"/>
      <c r="D53" s="3"/>
      <c r="E53" s="72"/>
      <c r="K53" s="1"/>
      <c r="L53" s="1"/>
    </row>
    <row r="54" customFormat="false" ht="14.25" hidden="false" customHeight="true" outlineLevel="0" collapsed="false">
      <c r="B54" s="108" t="s">
        <v>166</v>
      </c>
      <c r="C54" s="99" t="n">
        <f aca="false">SUM(C50:C53)</f>
        <v>0</v>
      </c>
      <c r="D54" s="3"/>
      <c r="E54" s="96" t="n">
        <f aca="false">SUM(E50:E53)</f>
        <v>0</v>
      </c>
      <c r="O54" s="225"/>
    </row>
    <row r="55" customFormat="false" ht="12.75" hidden="false" customHeight="true" outlineLevel="0" collapsed="false">
      <c r="B55" s="108"/>
      <c r="C55" s="99"/>
      <c r="D55" s="3"/>
      <c r="E55" s="96"/>
    </row>
    <row r="56" customFormat="false" ht="14.25" hidden="false" customHeight="false" outlineLevel="0" collapsed="false">
      <c r="B56" s="108" t="s">
        <v>170</v>
      </c>
      <c r="C56" s="93"/>
      <c r="D56" s="3"/>
      <c r="E56" s="107"/>
    </row>
    <row r="57" customFormat="false" ht="14.25" hidden="false" customHeight="false" outlineLevel="0" collapsed="false">
      <c r="B57" s="108"/>
      <c r="C57" s="99"/>
      <c r="D57" s="3"/>
      <c r="E57" s="96"/>
    </row>
    <row r="58" customFormat="false" ht="14.25" hidden="false" customHeight="false" outlineLevel="0" collapsed="false">
      <c r="B58" s="108" t="s">
        <v>173</v>
      </c>
      <c r="C58" s="93"/>
      <c r="D58" s="3"/>
      <c r="E58" s="107"/>
    </row>
    <row r="59" customFormat="false" ht="14.25" hidden="false" customHeight="false" outlineLevel="0" collapsed="false">
      <c r="B59" s="60"/>
      <c r="C59" s="118"/>
      <c r="D59" s="3"/>
      <c r="E59" s="110"/>
    </row>
    <row r="60" customFormat="false" ht="14.25" hidden="false" customHeight="false" outlineLevel="0" collapsed="false">
      <c r="B60" s="119" t="s">
        <v>176</v>
      </c>
      <c r="C60" s="99" t="n">
        <f aca="false">SUM(C48,C54,C56,C58)</f>
        <v>0</v>
      </c>
      <c r="D60" s="3"/>
      <c r="E60" s="96" t="n">
        <f aca="false">SUM(E48,E54,E56,E58)</f>
        <v>0</v>
      </c>
    </row>
    <row r="61" s="225" customFormat="true" ht="14.25" hidden="false" customHeight="false" outlineLevel="0" collapsed="false">
      <c r="B61" s="120"/>
      <c r="C61" s="118"/>
      <c r="D61" s="3"/>
      <c r="E61" s="110"/>
      <c r="K61" s="1"/>
      <c r="L61" s="1"/>
      <c r="M61" s="1"/>
      <c r="N61" s="1"/>
      <c r="O61" s="1"/>
    </row>
    <row r="62" customFormat="false" ht="12" hidden="false" customHeight="true" outlineLevel="0" collapsed="false">
      <c r="B62" s="121" t="s">
        <v>618</v>
      </c>
      <c r="C62" s="93"/>
      <c r="D62" s="3"/>
      <c r="E62" s="94"/>
    </row>
    <row r="63" s="225" customFormat="true" ht="10.5" hidden="false" customHeight="true" outlineLevel="0" collapsed="false">
      <c r="B63" s="121" t="s">
        <v>192</v>
      </c>
      <c r="C63" s="93"/>
      <c r="D63" s="3"/>
      <c r="E63" s="94"/>
      <c r="K63" s="1"/>
      <c r="L63" s="1"/>
      <c r="M63" s="1"/>
      <c r="N63" s="1"/>
      <c r="O63" s="1"/>
    </row>
    <row r="64" s="225" customFormat="true" ht="10.5" hidden="false" customHeight="true" outlineLevel="0" collapsed="false">
      <c r="B64" s="121" t="s">
        <v>194</v>
      </c>
      <c r="C64" s="93"/>
      <c r="D64" s="3"/>
      <c r="E64" s="94"/>
      <c r="K64" s="1"/>
      <c r="L64" s="1"/>
      <c r="M64" s="1"/>
      <c r="N64" s="1"/>
      <c r="O64" s="1"/>
    </row>
    <row r="65" s="225" customFormat="true" ht="10.5" hidden="false" customHeight="true" outlineLevel="0" collapsed="false">
      <c r="B65" s="113" t="s">
        <v>196</v>
      </c>
      <c r="C65" s="93"/>
      <c r="D65" s="3"/>
      <c r="E65" s="94"/>
      <c r="K65" s="1"/>
      <c r="L65" s="1"/>
      <c r="M65" s="1"/>
      <c r="N65" s="1"/>
      <c r="O65" s="1"/>
    </row>
    <row r="66" s="225" customFormat="true" ht="10.5" hidden="false" customHeight="true" outlineLevel="0" collapsed="false">
      <c r="B66" s="121" t="s">
        <v>199</v>
      </c>
      <c r="C66" s="93"/>
      <c r="D66" s="3"/>
      <c r="E66" s="94"/>
      <c r="K66" s="1"/>
      <c r="L66" s="1"/>
      <c r="M66" s="1"/>
      <c r="N66" s="1"/>
      <c r="O66" s="1"/>
    </row>
    <row r="67" s="225" customFormat="true" ht="10.5" hidden="false" customHeight="true" outlineLevel="0" collapsed="false">
      <c r="B67" s="73" t="s">
        <v>201</v>
      </c>
      <c r="C67" s="99" t="n">
        <f aca="false">SUM(C62,C63:C64,C66:C66)</f>
        <v>0</v>
      </c>
      <c r="D67" s="3"/>
      <c r="E67" s="96" t="n">
        <f aca="false">SUM(E62,E63:E64,E66:E66)</f>
        <v>0</v>
      </c>
      <c r="K67" s="1"/>
      <c r="L67" s="1"/>
      <c r="M67" s="1"/>
      <c r="N67" s="1"/>
      <c r="O67" s="1"/>
    </row>
    <row r="68" customFormat="false" ht="12.75" hidden="false" customHeight="true" outlineLevel="0" collapsed="false">
      <c r="B68" s="68"/>
      <c r="C68" s="118"/>
      <c r="D68" s="3"/>
      <c r="E68" s="110"/>
    </row>
    <row r="69" s="225" customFormat="true" ht="14.25" hidden="false" customHeight="false" outlineLevel="0" collapsed="false">
      <c r="B69" s="73" t="s">
        <v>205</v>
      </c>
      <c r="C69" s="93"/>
      <c r="D69" s="3"/>
      <c r="E69" s="94"/>
      <c r="K69" s="1"/>
      <c r="L69" s="1"/>
      <c r="M69" s="1"/>
      <c r="N69" s="1"/>
      <c r="O69" s="1"/>
    </row>
    <row r="70" customFormat="false" ht="14.25" hidden="false" customHeight="false" outlineLevel="0" collapsed="false">
      <c r="B70" s="73"/>
      <c r="C70" s="118"/>
      <c r="D70" s="3"/>
      <c r="E70" s="110"/>
    </row>
    <row r="71" s="225" customFormat="true" ht="12.75" hidden="false" customHeight="true" outlineLevel="0" collapsed="false">
      <c r="B71" s="73" t="s">
        <v>208</v>
      </c>
      <c r="C71" s="97"/>
      <c r="D71" s="3"/>
      <c r="E71" s="87"/>
      <c r="K71" s="1"/>
      <c r="L71" s="1"/>
      <c r="M71" s="1"/>
      <c r="N71" s="1"/>
      <c r="O71" s="1"/>
    </row>
    <row r="72" s="225" customFormat="true" ht="14.25" hidden="false" customHeight="false" outlineLevel="0" collapsed="false">
      <c r="B72" s="68"/>
      <c r="C72" s="118"/>
      <c r="D72" s="3"/>
      <c r="E72" s="110"/>
      <c r="K72" s="1"/>
      <c r="L72" s="1"/>
      <c r="M72" s="1"/>
      <c r="N72" s="1"/>
      <c r="O72" s="1"/>
    </row>
    <row r="73" s="225" customFormat="true" ht="14.25" hidden="false" customHeight="false" outlineLevel="0" collapsed="false">
      <c r="B73" s="90" t="s">
        <v>212</v>
      </c>
      <c r="C73" s="93"/>
      <c r="D73" s="3"/>
      <c r="E73" s="94"/>
      <c r="K73" s="1"/>
      <c r="L73" s="1"/>
      <c r="M73" s="1"/>
      <c r="N73" s="1"/>
      <c r="O73" s="1"/>
    </row>
    <row r="74" s="225" customFormat="true" ht="19.4" hidden="false" customHeight="false" outlineLevel="0" collapsed="false">
      <c r="B74" s="125" t="s">
        <v>216</v>
      </c>
      <c r="C74" s="93"/>
      <c r="D74" s="3"/>
      <c r="E74" s="107"/>
      <c r="K74" s="1"/>
      <c r="L74" s="1"/>
      <c r="M74" s="1"/>
      <c r="N74" s="1"/>
      <c r="O74" s="1"/>
    </row>
    <row r="75" s="225" customFormat="true" ht="14.25" hidden="false" customHeight="false" outlineLevel="0" collapsed="false">
      <c r="B75" s="90" t="s">
        <v>218</v>
      </c>
      <c r="C75" s="93"/>
      <c r="D75" s="3"/>
      <c r="E75" s="94"/>
      <c r="K75" s="1"/>
      <c r="L75" s="1"/>
      <c r="M75" s="1"/>
      <c r="N75" s="1"/>
      <c r="O75" s="1"/>
    </row>
    <row r="76" s="225" customFormat="true" ht="14.25" hidden="false" customHeight="false" outlineLevel="0" collapsed="false">
      <c r="B76" s="125" t="s">
        <v>222</v>
      </c>
      <c r="C76" s="93"/>
      <c r="D76" s="3"/>
      <c r="E76" s="107"/>
      <c r="K76" s="1"/>
      <c r="L76" s="1"/>
      <c r="M76" s="1"/>
      <c r="N76" s="1"/>
      <c r="O76" s="1"/>
    </row>
    <row r="77" s="225" customFormat="true" ht="14.25" hidden="false" customHeight="false" outlineLevel="0" collapsed="false">
      <c r="B77" s="125" t="s">
        <v>443</v>
      </c>
      <c r="C77" s="93"/>
      <c r="D77" s="3"/>
      <c r="E77" s="107"/>
      <c r="K77" s="1"/>
      <c r="L77" s="1"/>
      <c r="M77" s="1"/>
      <c r="N77" s="1"/>
      <c r="O77" s="1"/>
    </row>
    <row r="78" s="225" customFormat="true" ht="14.25" hidden="false" customHeight="false" outlineLevel="0" collapsed="false">
      <c r="B78" s="73" t="s">
        <v>226</v>
      </c>
      <c r="C78" s="99" t="n">
        <f aca="false">SUM(C73,C75)</f>
        <v>0</v>
      </c>
      <c r="D78" s="3"/>
      <c r="E78" s="96" t="n">
        <f aca="false">SUM(E73,E75)</f>
        <v>0</v>
      </c>
      <c r="K78" s="1"/>
      <c r="L78" s="1"/>
      <c r="M78" s="1"/>
      <c r="N78" s="1"/>
      <c r="O78" s="1"/>
    </row>
    <row r="79" s="225" customFormat="true" ht="11.25" hidden="false" customHeight="true" outlineLevel="0" collapsed="false">
      <c r="B79" s="73"/>
      <c r="C79" s="99"/>
      <c r="D79" s="3"/>
      <c r="E79" s="96"/>
      <c r="G79" s="1"/>
      <c r="K79" s="1"/>
      <c r="L79" s="1"/>
      <c r="M79" s="1"/>
      <c r="N79" s="1"/>
      <c r="O79" s="1"/>
    </row>
    <row r="80" s="225" customFormat="true" ht="12" hidden="false" customHeight="true" outlineLevel="0" collapsed="false">
      <c r="B80" s="73" t="s">
        <v>231</v>
      </c>
      <c r="C80" s="93"/>
      <c r="D80" s="3"/>
      <c r="E80" s="107"/>
      <c r="K80" s="1"/>
      <c r="L80" s="1"/>
      <c r="M80" s="1"/>
      <c r="N80" s="1"/>
      <c r="O80" s="1"/>
    </row>
    <row r="81" s="225" customFormat="true" ht="14.25" hidden="false" customHeight="false" outlineLevel="0" collapsed="false">
      <c r="B81" s="73"/>
      <c r="C81" s="99"/>
      <c r="D81" s="3"/>
      <c r="E81" s="96"/>
      <c r="K81" s="1"/>
      <c r="L81" s="1"/>
      <c r="M81" s="1"/>
      <c r="N81" s="1"/>
      <c r="O81" s="1"/>
    </row>
    <row r="82" customFormat="false" ht="12" hidden="false" customHeight="true" outlineLevel="0" collapsed="false">
      <c r="B82" s="73" t="s">
        <v>234</v>
      </c>
      <c r="C82" s="93"/>
      <c r="D82" s="3"/>
      <c r="E82" s="107"/>
    </row>
    <row r="83" s="225" customFormat="true" ht="15.75" hidden="false" customHeight="true" outlineLevel="0" collapsed="false">
      <c r="B83" s="60"/>
      <c r="C83" s="118"/>
      <c r="D83" s="3"/>
      <c r="E83" s="110"/>
      <c r="K83" s="1"/>
      <c r="L83" s="1"/>
      <c r="M83" s="1"/>
      <c r="N83" s="1"/>
      <c r="O83" s="1"/>
    </row>
    <row r="84" s="225" customFormat="true" ht="14.25" hidden="false" customHeight="false" outlineLevel="0" collapsed="false">
      <c r="B84" s="73" t="s">
        <v>239</v>
      </c>
      <c r="C84" s="99" t="n">
        <f aca="false">SUM(C67,C69,C71,C78,C80,C82)</f>
        <v>0</v>
      </c>
      <c r="D84" s="3"/>
      <c r="E84" s="96" t="n">
        <f aca="false">SUM(E67,E69,E71,E78,E80,E82)</f>
        <v>0</v>
      </c>
      <c r="K84" s="1"/>
      <c r="L84" s="1"/>
      <c r="M84" s="1"/>
      <c r="N84" s="1"/>
      <c r="O84" s="1"/>
    </row>
    <row r="85" s="225" customFormat="true" ht="14.25" hidden="false" customHeight="false" outlineLevel="0" collapsed="false">
      <c r="B85" s="73"/>
      <c r="C85" s="127"/>
      <c r="D85" s="3"/>
      <c r="E85" s="128"/>
      <c r="K85" s="1"/>
      <c r="L85" s="1"/>
      <c r="M85" s="1"/>
      <c r="N85" s="1"/>
      <c r="O85" s="1"/>
    </row>
    <row r="86" customFormat="false" ht="14.25" hidden="false" customHeight="true" outlineLevel="0" collapsed="false">
      <c r="B86" s="596" t="s">
        <v>242</v>
      </c>
      <c r="C86" s="129" t="str">
        <f aca="false">IF(ROUND((C60-C84)/2,1)=0,"Balansas",C60-C84)</f>
        <v>Balansas</v>
      </c>
      <c r="D86" s="3"/>
      <c r="E86" s="130" t="str">
        <f aca="false">IF(ROUND((E60-E84)/2,1)=0,"Balansas",E60-E84)</f>
        <v>Balansas</v>
      </c>
    </row>
    <row r="87" customFormat="false" ht="5.25" hidden="false" customHeight="true" outlineLevel="0" collapsed="false">
      <c r="B87" s="60"/>
      <c r="C87" s="3"/>
      <c r="D87" s="3"/>
      <c r="E87" s="102"/>
    </row>
    <row r="88" customFormat="false" ht="14.25" hidden="false" customHeight="false" outlineLevel="0" collapsed="false">
      <c r="B88" s="60"/>
      <c r="C88" s="3"/>
      <c r="D88" s="3"/>
      <c r="E88" s="102"/>
    </row>
    <row r="89" customFormat="false" ht="12.75" hidden="false" customHeight="true" outlineLevel="0" collapsed="false">
      <c r="B89" s="597"/>
      <c r="C89" s="3"/>
      <c r="D89" s="3"/>
      <c r="E89" s="102"/>
    </row>
    <row r="90" customFormat="false" ht="26.25" hidden="false" customHeight="true" outlineLevel="0" collapsed="false">
      <c r="B90" s="598"/>
      <c r="C90" s="599" t="s">
        <v>615</v>
      </c>
      <c r="D90" s="599"/>
      <c r="E90" s="599"/>
    </row>
    <row r="91" customFormat="false" ht="27" hidden="false" customHeight="true" outlineLevel="0" collapsed="false">
      <c r="B91" s="600" t="s">
        <v>250</v>
      </c>
      <c r="C91" s="65" t="str">
        <f aca="false">C27</f>
        <v>Praėjęs Ataskaitinis laikotarpis 2024 m.</v>
      </c>
      <c r="D91" s="65"/>
      <c r="E91" s="67" t="str">
        <f aca="false">E27</f>
        <v>Ataskaitinis laikotarpis 2025 m.</v>
      </c>
    </row>
    <row r="92" s="225" customFormat="true" ht="19.4" hidden="false" customHeight="false" outlineLevel="0" collapsed="false">
      <c r="B92" s="134" t="s">
        <v>252</v>
      </c>
      <c r="C92" s="93"/>
      <c r="D92" s="3"/>
      <c r="E92" s="94"/>
      <c r="K92" s="1"/>
      <c r="L92" s="1"/>
      <c r="M92" s="1"/>
      <c r="N92" s="1"/>
      <c r="O92" s="1"/>
    </row>
    <row r="93" s="225" customFormat="true" ht="14.25" hidden="false" customHeight="false" outlineLevel="0" collapsed="false">
      <c r="B93" s="601"/>
      <c r="C93" s="602"/>
      <c r="D93" s="260"/>
      <c r="E93" s="603"/>
      <c r="K93" s="1"/>
      <c r="L93" s="1"/>
      <c r="M93" s="1"/>
      <c r="N93" s="1"/>
      <c r="O93" s="1"/>
    </row>
    <row r="94" s="225" customFormat="true" ht="14.25" hidden="false" customHeight="false" outlineLevel="0" collapsed="false">
      <c r="B94" s="604" t="s">
        <v>256</v>
      </c>
      <c r="C94" s="93"/>
      <c r="D94" s="3"/>
      <c r="E94" s="107"/>
      <c r="K94" s="1"/>
      <c r="L94" s="1"/>
      <c r="M94" s="1"/>
      <c r="N94" s="1"/>
      <c r="O94" s="1"/>
    </row>
    <row r="95" s="225" customFormat="true" ht="14.25" hidden="false" customHeight="true" outlineLevel="0" collapsed="false">
      <c r="B95" s="60"/>
      <c r="C95" s="118"/>
      <c r="D95" s="260"/>
      <c r="E95" s="110"/>
      <c r="K95" s="1"/>
      <c r="L95" s="1"/>
      <c r="M95" s="1"/>
      <c r="N95" s="1"/>
      <c r="O95" s="1"/>
    </row>
    <row r="96" s="225" customFormat="true" ht="14.25" hidden="false" customHeight="false" outlineLevel="0" collapsed="false">
      <c r="B96" s="605" t="s">
        <v>619</v>
      </c>
      <c r="C96" s="93"/>
      <c r="D96" s="3"/>
      <c r="E96" s="107"/>
      <c r="K96" s="1"/>
      <c r="L96" s="1"/>
      <c r="M96" s="1"/>
      <c r="N96" s="1"/>
      <c r="O96" s="1"/>
    </row>
    <row r="97" s="225" customFormat="true" ht="14.25" hidden="false" customHeight="true" outlineLevel="0" collapsed="false">
      <c r="B97" s="60"/>
      <c r="C97" s="118"/>
      <c r="D97" s="260"/>
      <c r="E97" s="110"/>
      <c r="K97" s="1"/>
      <c r="L97" s="1"/>
      <c r="M97" s="1"/>
      <c r="N97" s="1"/>
      <c r="O97" s="1"/>
    </row>
    <row r="98" s="225" customFormat="true" ht="14.25" hidden="false" customHeight="false" outlineLevel="0" collapsed="false">
      <c r="B98" s="139" t="s">
        <v>620</v>
      </c>
      <c r="C98" s="93"/>
      <c r="D98" s="3"/>
      <c r="E98" s="107"/>
      <c r="K98" s="1"/>
      <c r="L98" s="1"/>
      <c r="M98" s="1"/>
      <c r="N98" s="1"/>
      <c r="O98" s="1"/>
    </row>
    <row r="99" customFormat="false" ht="16.5" hidden="false" customHeight="true" outlineLevel="0" collapsed="false">
      <c r="B99" s="60"/>
      <c r="C99" s="260"/>
      <c r="D99" s="260"/>
      <c r="E99" s="606"/>
    </row>
    <row r="100" s="225" customFormat="true" ht="25.5" hidden="false" customHeight="true" outlineLevel="0" collapsed="false">
      <c r="B100" s="64" t="s">
        <v>263</v>
      </c>
      <c r="C100" s="66" t="str">
        <f aca="false">C27</f>
        <v>Praėjęs Ataskaitinis laikotarpis 2024 m.</v>
      </c>
      <c r="D100" s="66"/>
      <c r="E100" s="67" t="str">
        <f aca="false">E27</f>
        <v>Ataskaitinis laikotarpis 2025 m.</v>
      </c>
      <c r="K100" s="1"/>
      <c r="L100" s="1"/>
      <c r="M100" s="1"/>
      <c r="N100" s="1"/>
      <c r="O100" s="1"/>
    </row>
    <row r="101" s="225" customFormat="true" ht="12.75" hidden="false" customHeight="true" outlineLevel="0" collapsed="false">
      <c r="B101" s="143" t="s">
        <v>265</v>
      </c>
      <c r="C101" s="144"/>
      <c r="D101" s="145"/>
      <c r="E101" s="608"/>
      <c r="K101" s="1"/>
      <c r="L101" s="1"/>
      <c r="M101" s="1"/>
      <c r="N101" s="1"/>
      <c r="O101" s="1"/>
    </row>
    <row r="102" s="225" customFormat="true" ht="23.25" hidden="false" customHeight="true" outlineLevel="0" collapsed="false">
      <c r="B102" s="147" t="s">
        <v>267</v>
      </c>
      <c r="C102" s="148"/>
      <c r="D102" s="78"/>
      <c r="E102" s="107"/>
      <c r="K102" s="1"/>
      <c r="L102" s="1"/>
      <c r="M102" s="1"/>
      <c r="N102" s="1"/>
      <c r="O102" s="1"/>
    </row>
    <row r="103" customFormat="false" ht="24.75" hidden="false" customHeight="true" outlineLevel="0" collapsed="false">
      <c r="B103" s="143" t="s">
        <v>449</v>
      </c>
      <c r="C103" s="148"/>
      <c r="D103" s="3"/>
      <c r="E103" s="94"/>
    </row>
    <row r="104" customFormat="false" ht="19.4" hidden="false" customHeight="false" outlineLevel="0" collapsed="false">
      <c r="B104" s="609" t="s">
        <v>450</v>
      </c>
      <c r="C104" s="188"/>
      <c r="D104" s="610"/>
      <c r="E104" s="611"/>
    </row>
    <row r="105" customFormat="false" ht="13.5" hidden="false" customHeight="true" outlineLevel="0" collapsed="false">
      <c r="B105" s="612"/>
      <c r="C105" s="3"/>
      <c r="D105" s="260"/>
      <c r="E105" s="102"/>
    </row>
    <row r="106" customFormat="false" ht="30.75" hidden="false" customHeight="true" outlineLevel="0" collapsed="false">
      <c r="B106" s="613"/>
      <c r="C106" s="56" t="s">
        <v>615</v>
      </c>
      <c r="D106" s="56"/>
      <c r="E106" s="56"/>
    </row>
    <row r="107" customFormat="false" ht="14.25" hidden="false" customHeight="true" outlineLevel="0" collapsed="false">
      <c r="B107" s="64" t="s">
        <v>274</v>
      </c>
      <c r="C107" s="66"/>
      <c r="D107" s="66"/>
      <c r="E107" s="607"/>
    </row>
    <row r="108" customFormat="false" ht="93.75" hidden="false" customHeight="true" outlineLevel="0" collapsed="false">
      <c r="B108" s="154" t="s">
        <v>276</v>
      </c>
      <c r="C108" s="614"/>
      <c r="D108" s="614"/>
      <c r="E108" s="614"/>
    </row>
    <row r="109" customFormat="false" ht="12.75" hidden="true" customHeight="true" outlineLevel="0" collapsed="false">
      <c r="B109" s="159"/>
      <c r="C109" s="3"/>
      <c r="D109" s="3"/>
      <c r="E109" s="102"/>
    </row>
    <row r="110" customFormat="false" ht="15.75" hidden="false" customHeight="true" outlineLevel="0" collapsed="false">
      <c r="B110" s="615"/>
      <c r="C110" s="269"/>
      <c r="D110" s="269"/>
      <c r="E110" s="616"/>
    </row>
    <row r="111" customFormat="false" ht="14.25" hidden="false" customHeight="true" outlineLevel="0" collapsed="false">
      <c r="B111" s="60"/>
      <c r="C111" s="3"/>
      <c r="D111" s="3"/>
      <c r="E111" s="102"/>
    </row>
    <row r="112" customFormat="false" ht="14.25" hidden="false" customHeight="false" outlineLevel="0" collapsed="false">
      <c r="B112" s="160" t="s">
        <v>282</v>
      </c>
      <c r="C112" s="161"/>
      <c r="D112" s="161"/>
      <c r="E112" s="617"/>
    </row>
    <row r="113" customFormat="false" ht="19.4" hidden="false" customHeight="false" outlineLevel="0" collapsed="false">
      <c r="B113" s="60" t="s">
        <v>284</v>
      </c>
      <c r="C113" s="618"/>
      <c r="D113" s="618"/>
      <c r="E113" s="618"/>
    </row>
    <row r="114" customFormat="false" ht="14.25" hidden="false" customHeight="false" outlineLevel="0" collapsed="false">
      <c r="B114" s="60" t="s">
        <v>286</v>
      </c>
      <c r="C114" s="619"/>
      <c r="D114" s="619"/>
      <c r="E114" s="619"/>
    </row>
    <row r="115" customFormat="false" ht="19.4" hidden="false" customHeight="false" outlineLevel="0" collapsed="false">
      <c r="B115" s="165" t="s">
        <v>290</v>
      </c>
      <c r="C115" s="620"/>
      <c r="D115" s="620"/>
      <c r="E115" s="620"/>
    </row>
    <row r="116" customFormat="false" ht="14.25" hidden="false" customHeight="false" outlineLevel="0" collapsed="false">
      <c r="B116" s="167" t="s">
        <v>292</v>
      </c>
      <c r="C116" s="621"/>
      <c r="D116" s="621"/>
      <c r="E116" s="621"/>
    </row>
    <row r="117" customFormat="false" ht="14.25" hidden="false" customHeight="false" outlineLevel="0" collapsed="false">
      <c r="B117" s="169"/>
      <c r="C117" s="170"/>
      <c r="D117" s="170"/>
      <c r="E117" s="171"/>
    </row>
    <row r="120" customFormat="false" ht="14.25" hidden="false" customHeight="true" outlineLevel="0" collapsed="false"/>
    <row r="122" customFormat="false" ht="15" hidden="false" customHeight="true" outlineLevel="0" collapsed="false"/>
    <row r="125" customFormat="false" ht="12" hidden="false" customHeight="true" outlineLevel="0" collapsed="false"/>
    <row r="126" customFormat="false" ht="86.25" hidden="false" customHeight="true" outlineLevel="0" collapsed="false"/>
    <row r="129" customFormat="false" ht="13.5" hidden="false" customHeight="true" outlineLevel="0" collapsed="false"/>
    <row r="134" customFormat="false" ht="30" hidden="false" customHeight="true" outlineLevel="0" collapsed="false"/>
    <row r="135" customFormat="false" ht="1.5" hidden="false" customHeight="true" outlineLevel="0" collapsed="false"/>
    <row r="136" customFormat="false" ht="8.25" hidden="false" customHeight="true" outlineLevel="0" collapsed="false"/>
  </sheetData>
  <sheetProtection sheet="true" selectLockedCells="true"/>
  <mergeCells count="27">
    <mergeCell ref="D2:E2"/>
    <mergeCell ref="B4:E4"/>
    <mergeCell ref="C6:E6"/>
    <mergeCell ref="C7:E7"/>
    <mergeCell ref="C8:E8"/>
    <mergeCell ref="C10:E10"/>
    <mergeCell ref="C11:E11"/>
    <mergeCell ref="C13:E13"/>
    <mergeCell ref="C14:D14"/>
    <mergeCell ref="C15:D15"/>
    <mergeCell ref="C16:D16"/>
    <mergeCell ref="C17:D17"/>
    <mergeCell ref="C18:D18"/>
    <mergeCell ref="C19:D19"/>
    <mergeCell ref="C20:D20"/>
    <mergeCell ref="C22:E22"/>
    <mergeCell ref="C24:E24"/>
    <mergeCell ref="C25:E25"/>
    <mergeCell ref="C26:E26"/>
    <mergeCell ref="C42:E42"/>
    <mergeCell ref="C90:E90"/>
    <mergeCell ref="C106:E106"/>
    <mergeCell ref="C108:E108"/>
    <mergeCell ref="C113:E113"/>
    <mergeCell ref="C114:E114"/>
    <mergeCell ref="C115:E115"/>
    <mergeCell ref="C116:E116"/>
  </mergeCells>
  <conditionalFormatting sqref="C86 E86">
    <cfRule type="cellIs" priority="2" operator="notEqual" aboveAverage="0" equalAverage="0" bottom="0" percent="0" rank="0" text="" dxfId="46">
      <formula>"Balansas"</formula>
    </cfRule>
  </conditionalFormatting>
  <dataValidations count="19">
    <dataValidation allowBlank="true" errorStyle="stop" operator="between" prompt="Nurodykite pilną įmonės pavadinimą, pvz. Akcinė bendrovė „Pavyzdys“ ar Valstybės įmonė „Pavyzdys“" showDropDown="false" showErrorMessage="true" showInputMessage="false" sqref="C6:E6" type="list">
      <formula1>$K$2:$K$7</formula1>
      <formula2>0</formula2>
    </dataValidation>
    <dataValidation allowBlank="true" errorStyle="stop" operator="between" prompt="Nurodykite įmonės teisinę formą (AB, UAB, VĮ), pasirinkdami iš sąrašo" showDropDown="false" showErrorMessage="true" showInputMessage="false" sqref="C7:E7" type="none">
      <formula1>0</formula1>
      <formula2>0</formula2>
    </dataValidation>
    <dataValidation allowBlank="true" errorStyle="stop" operator="between" prompt="Nurodykite identifikacinį numerį (juridinio asmens kodą)" showDropDown="false" showErrorMessage="true" showInputMessage="false" sqref="C8:E9" type="whole">
      <formula1>0</formula1>
      <formula2>9.99999999999999E+018</formula2>
    </dataValidation>
    <dataValidation allowBlank="true" errorStyle="stop" operator="between" showDropDown="false" showErrorMessage="true" showInputMessage="false" sqref="B25:B26" type="none">
      <formula1>0</formula1>
      <formula2>0</formula2>
    </dataValidation>
    <dataValidation allowBlank="true" errorStyle="stop" operator="between" prompt="Nurodykite įmonės direktoriaus (generalinio direktoriaus) vardą ir pavardę. Pareigų nurodyti nereikia." showDropDown="false" showErrorMessage="true" showInputMessage="true" sqref="C10:E10" type="none">
      <formula1>0</formula1>
      <formula2>0</formula2>
    </dataValidation>
    <dataValidation allowBlank="true" errorStyle="stop" operator="between" prompt="Nurodykite įmonės vyr. finansininko (vyr. buhalterio) vardą ir pavardę. Pareigų nurodyti nereikia." showDropDown="false" showErrorMessage="true" showInputMessage="true" sqref="C11:E11" type="none">
      <formula1>0</formula1>
      <formula2>0</formula2>
    </dataValidation>
    <dataValidation allowBlank="true" errorStyle="stop" operator="between" prompt="Savivaldybei nuosavybės teise priklausančių akcijų valdytoja" showDropDown="false" showErrorMessage="true" showInputMessage="false" sqref="C22:E22" type="none">
      <formula1>0</formula1>
      <formula2>0</formula2>
    </dataValidation>
    <dataValidation allowBlank="true" errorStyle="stop" operator="between" prompt="Data, kai atsakingas asmuo patvirtina duomenų tikrumą.&#10;&#10;Data pateikiama formatu:&#10;2019-12-31" showDropDown="false" showErrorMessage="true" showInputMessage="true" sqref="C113:E113" type="none">
      <formula1>0</formula1>
      <formula2>0</formula2>
    </dataValidation>
    <dataValidation allowBlank="true" errorStyle="stop" operator="between" prompt="Šie duomenys reikalingi tuo atveju, jeigu apibendrintą ataskaitą rengiantys asmenys norėtų pasitikslinti/sužinoti daugiau informacijos apie įmonės veiklos rezultatus." showDropDown="false" showErrorMessage="true" showInputMessage="true" sqref="C115:E115" type="none">
      <formula1>0</formula1>
      <formula2>0</formula2>
    </dataValidation>
    <dataValidation allowBlank="true" errorStyle="stop" operator="between" prompt="Bendras darbuotojų (darbo sutarčių) skaičius; įskaičiuojami visi darbuotojai, įskaitant ir vadovus." showDropDown="false" showErrorMessage="true" showInputMessage="true" sqref="B101:E101" type="none">
      <formula1>0</formula1>
      <formula2>0</formula2>
    </dataValidation>
    <dataValidation allowBlank="true" errorStyle="stop" operator="between" prompt="Nurodomi už ataskaitinio laikotarpio rezultatus paskirti dividendai (pelno įmokos), o ne faktiškai ataskaitiniu laikotarpiu išmokėti dividendai (pelno įmokos) už ankstesnio laikotarpio rezultatus" showDropDown="false" showErrorMessage="true" showInputMessage="true" sqref="B98:E98" type="none">
      <formula1>0</formula1>
      <formula2>0</formula2>
    </dataValidation>
    <dataValidation allowBlank="true" errorStyle="stop" operator="between" prompt="Jei balansas susibalansuoja, matysite žodį „Balansas“; jei nesibalansuoja - matysite disbalanso dydį (skirtumą)." showDropDown="false" showErrorMessage="true" showInputMessage="true" sqref="B86:E86" type="none">
      <formula1>0</formula1>
      <formula2>0</formula2>
    </dataValidation>
    <dataValidation allowBlank="true" errorStyle="stop" operator="between" prompt="Pildoma, jei įmonės balanse šie įsipareigojimai pateikiami atskirai nuo ilgalaikių ir trumpalaikių įsipareigojimų." showDropDown="false" showErrorMessage="true" showInputMessage="true" sqref="B82:E82" type="none">
      <formula1>0</formula1>
      <formula2>0</formula2>
    </dataValidation>
    <dataValidation allowBlank="true" errorStyle="stop" operator="between" prompt="Į šią sumą turi būti įtraukta nuomos įsipareigojimo einamųjų metų dalis." showDropDown="false" showErrorMessage="true" showInputMessage="true" sqref="B76:E76" type="none">
      <formula1>0</formula1>
      <formula2>0</formula2>
    </dataValidation>
    <dataValidation allowBlank="true" errorStyle="stop" operator="between" prompt="Į šią sumą turi būti įtraukti ilgalaikiai nuomos įsipareigojimai" showDropDown="false" showErrorMessage="true" showInputMessage="true" sqref="B74:E74" type="none">
      <formula1>0</formula1>
      <formula2>0</formula2>
    </dataValidation>
    <dataValidation allowBlank="true" errorStyle="stop" operator="between" prompt="Pildoma, jei įmonės balanse šis turtas pateikiamas atskirai nuo ilgalaikio ir trumpalaikio turto." showDropDown="false" showErrorMessage="true" showInputMessage="true" sqref="B58:E58" type="none">
      <formula1>0</formula1>
      <formula2>0</formula2>
    </dataValidation>
    <dataValidation allowBlank="true" errorStyle="stop" operator="between" prompt="Jei įmonės teisinė forma yra AB arba UAB, nurodykite penkis didžiausius bendrovės akcininkus; jei įmonės teisinė forma yra VĮ, šios dalies pildyti nereikia." showDropDown="false" showErrorMessage="true" showInputMessage="true" sqref="B14" type="none">
      <formula1>0</formula1>
      <formula2>0</formula2>
    </dataValidation>
    <dataValidation allowBlank="true" errorStyle="stop" operator="between" prompt="Įrašykite akcininko pavadinimą." showDropDown="false" showErrorMessage="true" showInputMessage="true" sqref="C14:D19" type="none">
      <formula1>0</formula1>
      <formula2>0</formula2>
    </dataValidation>
    <dataValidation allowBlank="true" errorStyle="stop" operator="between" prompt="Nurodykite, kokią išleistų akcijų dalį atitinkamas akcininkas valdė nurodytą dieną (pvz.: jeigu vienas akcininkas valdo 12,34 proc., į laukelį įrašykite „12,34“).&#10;Akcijų dalį nurodykite šimtųjų tikslumu." showDropDown="false" showErrorMessage="true" showInputMessage="true" sqref="E14:E19" type="none">
      <formula1>0</formula1>
      <formula2>0</formula2>
    </dataValidation>
  </dataValidations>
  <printOptions headings="false" gridLines="false" gridLinesSet="true" horizontalCentered="false" verticalCentered="false"/>
  <pageMargins left="0.7" right="0.7" top="0.75" bottom="0.75" header="0.511811023622047" footer="0.511811023622047"/>
  <pageSetup paperSize="9" scale="63"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89" man="true" max="16383" min="0"/>
  </rowBreaks>
  <colBreaks count="1" manualBreakCount="1">
    <brk id="5" man="true" max="65535" min="0"/>
  </colBreaks>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2.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LibreOffice/24.2.0.3$Windows_X86_64 LibreOffice_project/da48488a73ddd66ea24cf16bbc4f7b9c08e9bea1</Application>
  <AppVersion>15.0000</AppVersion>
  <Company>HP</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2014-03-24T16:58:47Z</dcterms:created>
  <dc:creator>Paulius Šimkūnas</dc:creator>
  <dc:description/>
  <dc:language>lt-LT</dc:language>
  <cp:lastModifiedBy>Asta</cp:lastModifiedBy>
  <cp:lastPrinted>2025-04-02T07:07:29Z</cp:lastPrinted>
  <dcterms:modified xsi:type="dcterms:W3CDTF">2026-04-17T09:50:19Z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MediaServiceImageTags">
    <vt:lpwstr/>
  </property>
  <property fmtid="{D5CDD505-2E9C-101B-9397-08002B2CF9AE}" pid="4" name="WorkbookGuid">
    <vt:lpwstr>c0382e1e-07fd-4cb4-b757-f4bdeee43814</vt:lpwstr>
  </property>
</Properties>
</file>